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curate 27.01.2024\actualizare 05.02\"/>
    </mc:Choice>
  </mc:AlternateContent>
  <xr:revisionPtr revIDLastSave="0" documentId="13_ncr:1_{E838DD66-8698-49A1-80DE-FCE6983EC4E8}" xr6:coauthVersionLast="47" xr6:coauthVersionMax="47" xr10:uidLastSave="{00000000-0000-0000-0000-000000000000}"/>
  <bookViews>
    <workbookView xWindow="-108" yWindow="-108" windowWidth="23256" windowHeight="12576" tabRatio="890" activeTab="2"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A NU SE ANEXA!" sheetId="49" r:id="rId7"/>
    <sheet name="Buget Sintetic" sheetId="48" r:id="rId8"/>
  </sheets>
  <externalReferences>
    <externalReference r:id="rId9"/>
  </externalReferences>
  <definedNames>
    <definedName name="FDR">'[1]1-Inputuri'!$E$26</definedName>
    <definedName name="OLE_LINK1" localSheetId="2">Buget_cerere!$F$90</definedName>
    <definedName name="TVA">#REF!</definedName>
    <definedName name="_xlnm.Print_Area" localSheetId="2">Buget_cerere!$A$1:$S$107</definedName>
  </definedNames>
  <calcPr calcId="191029"/>
</workbook>
</file>

<file path=xl/calcChain.xml><?xml version="1.0" encoding="utf-8"?>
<calcChain xmlns="http://schemas.openxmlformats.org/spreadsheetml/2006/main">
  <c r="O37" i="15" l="1"/>
  <c r="O36" i="15" s="1"/>
  <c r="P37" i="15"/>
  <c r="P36" i="15" s="1"/>
  <c r="Q37" i="15"/>
  <c r="Q36" i="15" s="1"/>
  <c r="N36" i="15"/>
  <c r="N37" i="15"/>
  <c r="D37" i="15"/>
  <c r="D36" i="15" s="1"/>
  <c r="F37" i="15"/>
  <c r="F36" i="15" s="1"/>
  <c r="G37" i="15"/>
  <c r="G36" i="15" s="1"/>
  <c r="C37" i="15"/>
  <c r="C36" i="15" s="1"/>
  <c r="O78" i="15"/>
  <c r="P78" i="15"/>
  <c r="Q78" i="15"/>
  <c r="O80" i="15"/>
  <c r="P80" i="15"/>
  <c r="Q80" i="15"/>
  <c r="N80" i="15"/>
  <c r="D78" i="15"/>
  <c r="F78" i="15"/>
  <c r="G78" i="15"/>
  <c r="H78" i="15"/>
  <c r="D80" i="15"/>
  <c r="F80" i="15"/>
  <c r="G80" i="15"/>
  <c r="C78" i="15"/>
  <c r="N78" i="15" l="1"/>
  <c r="K13" i="48"/>
  <c r="K14" i="48"/>
  <c r="K15" i="48"/>
  <c r="K16" i="48"/>
  <c r="K17" i="48"/>
  <c r="K18" i="48"/>
  <c r="K19" i="48"/>
  <c r="K20" i="48"/>
  <c r="K21" i="48"/>
  <c r="K22" i="48"/>
  <c r="K23" i="48"/>
  <c r="K24" i="48"/>
  <c r="K25" i="48"/>
  <c r="K26" i="48"/>
  <c r="K27" i="48"/>
  <c r="K28" i="48"/>
  <c r="K29" i="48"/>
  <c r="K30" i="48"/>
  <c r="K31" i="48"/>
  <c r="K32" i="48"/>
  <c r="K33" i="48"/>
  <c r="K34" i="48"/>
  <c r="K35" i="48"/>
  <c r="K36" i="48"/>
  <c r="K37" i="48"/>
  <c r="K38" i="48"/>
  <c r="K39" i="48"/>
  <c r="K40" i="48"/>
  <c r="K41" i="48"/>
  <c r="K42" i="48"/>
  <c r="K43" i="48"/>
  <c r="K44" i="48"/>
  <c r="K45" i="48"/>
  <c r="K46" i="48"/>
  <c r="K47" i="48"/>
  <c r="K48" i="48"/>
  <c r="K49" i="48"/>
  <c r="K50" i="48"/>
  <c r="K51" i="48"/>
  <c r="K12" i="48"/>
  <c r="B13" i="48"/>
  <c r="C13" i="48"/>
  <c r="E13" i="48"/>
  <c r="F13" i="48"/>
  <c r="G13" i="48"/>
  <c r="I13" i="48"/>
  <c r="H13" i="48" s="1"/>
  <c r="J13" i="48"/>
  <c r="B14" i="48"/>
  <c r="C14" i="48"/>
  <c r="E14" i="48"/>
  <c r="F14" i="48"/>
  <c r="G14" i="48"/>
  <c r="I14" i="48"/>
  <c r="H14" i="48" s="1"/>
  <c r="J14" i="48"/>
  <c r="B15" i="48"/>
  <c r="C15" i="48"/>
  <c r="D15" i="48"/>
  <c r="E15" i="48"/>
  <c r="F15" i="48"/>
  <c r="G15" i="48"/>
  <c r="I15" i="48"/>
  <c r="H15" i="48" s="1"/>
  <c r="J15" i="48"/>
  <c r="B16" i="48"/>
  <c r="C16" i="48"/>
  <c r="E16" i="48"/>
  <c r="D16" i="48" s="1"/>
  <c r="L16" i="48" s="1"/>
  <c r="F16" i="48"/>
  <c r="G16" i="48"/>
  <c r="I16" i="48"/>
  <c r="J16" i="48"/>
  <c r="B17" i="48"/>
  <c r="C17" i="48"/>
  <c r="E17" i="48"/>
  <c r="F17" i="48"/>
  <c r="G17" i="48"/>
  <c r="I17" i="48"/>
  <c r="J17" i="48"/>
  <c r="B18" i="48"/>
  <c r="C18" i="48"/>
  <c r="E18" i="48"/>
  <c r="D18" i="48" s="1"/>
  <c r="F18" i="48"/>
  <c r="G18" i="48"/>
  <c r="I18" i="48"/>
  <c r="H18" i="48" s="1"/>
  <c r="J18" i="48"/>
  <c r="B19" i="48"/>
  <c r="C19" i="48"/>
  <c r="E19" i="48"/>
  <c r="F19" i="48"/>
  <c r="G19" i="48"/>
  <c r="I19" i="48"/>
  <c r="H19" i="48" s="1"/>
  <c r="J19" i="48"/>
  <c r="B20" i="48"/>
  <c r="C20" i="48"/>
  <c r="E20" i="48"/>
  <c r="F20" i="48"/>
  <c r="G20" i="48"/>
  <c r="I20" i="48"/>
  <c r="J20" i="48"/>
  <c r="B21" i="48"/>
  <c r="C21" i="48"/>
  <c r="E21" i="48"/>
  <c r="F21" i="48"/>
  <c r="G21" i="48"/>
  <c r="I21" i="48"/>
  <c r="H21" i="48" s="1"/>
  <c r="J21" i="48"/>
  <c r="B22" i="48"/>
  <c r="C22" i="48"/>
  <c r="E22" i="48"/>
  <c r="F22" i="48"/>
  <c r="G22" i="48"/>
  <c r="H22" i="48"/>
  <c r="I22" i="48"/>
  <c r="J22" i="48"/>
  <c r="B23" i="48"/>
  <c r="C23" i="48"/>
  <c r="E23" i="48"/>
  <c r="F23" i="48"/>
  <c r="G23" i="48"/>
  <c r="D23" i="48" s="1"/>
  <c r="I23" i="48"/>
  <c r="H23" i="48" s="1"/>
  <c r="J23" i="48"/>
  <c r="B24" i="48"/>
  <c r="C24" i="48"/>
  <c r="E24" i="48"/>
  <c r="D24" i="48" s="1"/>
  <c r="L24" i="48" s="1"/>
  <c r="F24" i="48"/>
  <c r="G24" i="48"/>
  <c r="I24" i="48"/>
  <c r="H24" i="48" s="1"/>
  <c r="J24" i="48"/>
  <c r="B25" i="48"/>
  <c r="C25" i="48"/>
  <c r="E25" i="48"/>
  <c r="D25" i="48" s="1"/>
  <c r="L25" i="48" s="1"/>
  <c r="F25" i="48"/>
  <c r="G25" i="48"/>
  <c r="I25" i="48"/>
  <c r="J25" i="48"/>
  <c r="B26" i="48"/>
  <c r="C26" i="48"/>
  <c r="E26" i="48"/>
  <c r="D26" i="48" s="1"/>
  <c r="L26" i="48" s="1"/>
  <c r="F26" i="48"/>
  <c r="G26" i="48"/>
  <c r="I26" i="48"/>
  <c r="H26" i="48" s="1"/>
  <c r="J26" i="48"/>
  <c r="B27" i="48"/>
  <c r="C27" i="48"/>
  <c r="E27" i="48"/>
  <c r="D27" i="48" s="1"/>
  <c r="L27" i="48" s="1"/>
  <c r="F27" i="48"/>
  <c r="G27" i="48"/>
  <c r="H27" i="48"/>
  <c r="I27" i="48"/>
  <c r="J27" i="48"/>
  <c r="B28" i="48"/>
  <c r="C28" i="48"/>
  <c r="E28" i="48"/>
  <c r="D28" i="48" s="1"/>
  <c r="L28" i="48" s="1"/>
  <c r="F28" i="48"/>
  <c r="G28" i="48"/>
  <c r="I28" i="48"/>
  <c r="H28" i="48" s="1"/>
  <c r="J28" i="48"/>
  <c r="B29" i="48"/>
  <c r="C29" i="48"/>
  <c r="E29" i="48"/>
  <c r="D29" i="48" s="1"/>
  <c r="L29" i="48" s="1"/>
  <c r="F29" i="48"/>
  <c r="G29" i="48"/>
  <c r="I29" i="48"/>
  <c r="J29" i="48"/>
  <c r="B30" i="48"/>
  <c r="C30" i="48"/>
  <c r="E30" i="48"/>
  <c r="F30" i="48"/>
  <c r="G30" i="48"/>
  <c r="I30" i="48"/>
  <c r="H30" i="48" s="1"/>
  <c r="J30" i="48"/>
  <c r="B31" i="48"/>
  <c r="C31" i="48"/>
  <c r="E31" i="48"/>
  <c r="D31" i="48" s="1"/>
  <c r="F31" i="48"/>
  <c r="G31" i="48"/>
  <c r="I31" i="48"/>
  <c r="J31" i="48"/>
  <c r="B32" i="48"/>
  <c r="C32" i="48"/>
  <c r="E32" i="48"/>
  <c r="F32" i="48"/>
  <c r="G32" i="48"/>
  <c r="I32" i="48"/>
  <c r="J32" i="48"/>
  <c r="B33" i="48"/>
  <c r="C33" i="48"/>
  <c r="E33" i="48"/>
  <c r="F33" i="48"/>
  <c r="G33" i="48"/>
  <c r="I33" i="48"/>
  <c r="H33" i="48" s="1"/>
  <c r="J33" i="48"/>
  <c r="B34" i="48"/>
  <c r="C34" i="48"/>
  <c r="E34" i="48"/>
  <c r="F34" i="48"/>
  <c r="D34" i="48" s="1"/>
  <c r="L34" i="48" s="1"/>
  <c r="G34" i="48"/>
  <c r="H34" i="48"/>
  <c r="I34" i="48"/>
  <c r="J34" i="48"/>
  <c r="B35" i="48"/>
  <c r="C35" i="48"/>
  <c r="E35" i="48"/>
  <c r="F35" i="48"/>
  <c r="G35" i="48"/>
  <c r="I35" i="48"/>
  <c r="H35" i="48" s="1"/>
  <c r="J35" i="48"/>
  <c r="B36" i="48"/>
  <c r="C36" i="48"/>
  <c r="E36" i="48"/>
  <c r="F36" i="48"/>
  <c r="G36" i="48"/>
  <c r="I36" i="48"/>
  <c r="J36" i="48"/>
  <c r="B37" i="48"/>
  <c r="C37" i="48"/>
  <c r="E37" i="48"/>
  <c r="F37" i="48"/>
  <c r="G37" i="48"/>
  <c r="I37" i="48"/>
  <c r="H37" i="48" s="1"/>
  <c r="J37" i="48"/>
  <c r="B38" i="48"/>
  <c r="C38" i="48"/>
  <c r="E38" i="48"/>
  <c r="F38" i="48"/>
  <c r="G38" i="48"/>
  <c r="D38" i="48" s="1"/>
  <c r="H38" i="48"/>
  <c r="I38" i="48"/>
  <c r="J38" i="48"/>
  <c r="B39" i="48"/>
  <c r="C39" i="48"/>
  <c r="E39" i="48"/>
  <c r="D39" i="48" s="1"/>
  <c r="F39" i="48"/>
  <c r="G39" i="48"/>
  <c r="I39" i="48"/>
  <c r="H39" i="48" s="1"/>
  <c r="J39" i="48"/>
  <c r="B40" i="48"/>
  <c r="C40" i="48"/>
  <c r="E40" i="48"/>
  <c r="F40" i="48"/>
  <c r="G40" i="48"/>
  <c r="I40" i="48"/>
  <c r="H40" i="48" s="1"/>
  <c r="J40" i="48"/>
  <c r="B41" i="48"/>
  <c r="C41" i="48"/>
  <c r="E41" i="48"/>
  <c r="D41" i="48" s="1"/>
  <c r="L41" i="48" s="1"/>
  <c r="F41" i="48"/>
  <c r="G41" i="48"/>
  <c r="I41" i="48"/>
  <c r="J41" i="48"/>
  <c r="B42" i="48"/>
  <c r="C42" i="48"/>
  <c r="E42" i="48"/>
  <c r="D42" i="48" s="1"/>
  <c r="F42" i="48"/>
  <c r="G42" i="48"/>
  <c r="I42" i="48"/>
  <c r="H42" i="48" s="1"/>
  <c r="J42" i="48"/>
  <c r="B43" i="48"/>
  <c r="C43" i="48"/>
  <c r="E43" i="48"/>
  <c r="D43" i="48" s="1"/>
  <c r="F43" i="48"/>
  <c r="G43" i="48"/>
  <c r="I43" i="48"/>
  <c r="J43" i="48"/>
  <c r="B44" i="48"/>
  <c r="C44" i="48"/>
  <c r="E44" i="48"/>
  <c r="F44" i="48"/>
  <c r="G44" i="48"/>
  <c r="I44" i="48"/>
  <c r="J44" i="48"/>
  <c r="B45" i="48"/>
  <c r="C45" i="48"/>
  <c r="E45" i="48"/>
  <c r="F45" i="48"/>
  <c r="G45" i="48"/>
  <c r="I45" i="48"/>
  <c r="J45" i="48"/>
  <c r="B46" i="48"/>
  <c r="C46" i="48"/>
  <c r="E46" i="48"/>
  <c r="F46" i="48"/>
  <c r="G46" i="48"/>
  <c r="D46" i="48" s="1"/>
  <c r="H46" i="48"/>
  <c r="I46" i="48"/>
  <c r="J46" i="48"/>
  <c r="B47" i="48"/>
  <c r="C47" i="48"/>
  <c r="E47" i="48"/>
  <c r="D47" i="48" s="1"/>
  <c r="F47" i="48"/>
  <c r="G47" i="48"/>
  <c r="I47" i="48"/>
  <c r="H47" i="48" s="1"/>
  <c r="J47" i="48"/>
  <c r="B48" i="48"/>
  <c r="C48" i="48"/>
  <c r="E48" i="48"/>
  <c r="D48" i="48" s="1"/>
  <c r="L48" i="48" s="1"/>
  <c r="F48" i="48"/>
  <c r="G48" i="48"/>
  <c r="I48" i="48"/>
  <c r="H48" i="48" s="1"/>
  <c r="J48" i="48"/>
  <c r="B49" i="48"/>
  <c r="C49" i="48"/>
  <c r="E49" i="48"/>
  <c r="D49" i="48" s="1"/>
  <c r="L49" i="48" s="1"/>
  <c r="F49" i="48"/>
  <c r="G49" i="48"/>
  <c r="I49" i="48"/>
  <c r="H49" i="48" s="1"/>
  <c r="J49" i="48"/>
  <c r="B50" i="48"/>
  <c r="C50" i="48"/>
  <c r="D50" i="48"/>
  <c r="L50" i="48" s="1"/>
  <c r="E50" i="48"/>
  <c r="F50" i="48"/>
  <c r="G50" i="48"/>
  <c r="H50" i="48"/>
  <c r="I50" i="48"/>
  <c r="J50" i="48"/>
  <c r="B51" i="48"/>
  <c r="C51" i="48"/>
  <c r="E51" i="48"/>
  <c r="D51" i="48" s="1"/>
  <c r="L51" i="48" s="1"/>
  <c r="F51" i="48"/>
  <c r="G51" i="48"/>
  <c r="I51" i="48"/>
  <c r="H51" i="48" s="1"/>
  <c r="J51" i="48"/>
  <c r="J12" i="48"/>
  <c r="I12" i="48"/>
  <c r="G12" i="48"/>
  <c r="F12" i="48"/>
  <c r="E12" i="48"/>
  <c r="C12" i="48"/>
  <c r="B12" i="48"/>
  <c r="D28" i="50"/>
  <c r="F28" i="50"/>
  <c r="G28" i="50"/>
  <c r="H28" i="50"/>
  <c r="D29" i="50"/>
  <c r="F29" i="50"/>
  <c r="G29" i="50"/>
  <c r="H29" i="50"/>
  <c r="C29" i="50"/>
  <c r="C28" i="50"/>
  <c r="D47" i="50"/>
  <c r="F47" i="50"/>
  <c r="G47" i="50"/>
  <c r="C47" i="50"/>
  <c r="L42" i="48" l="1"/>
  <c r="D45" i="48"/>
  <c r="L45" i="48" s="1"/>
  <c r="H36" i="48"/>
  <c r="H32" i="48"/>
  <c r="D21" i="48"/>
  <c r="L21" i="48" s="1"/>
  <c r="D30" i="48"/>
  <c r="L30" i="48" s="1"/>
  <c r="H41" i="48"/>
  <c r="D35" i="48"/>
  <c r="D32" i="48"/>
  <c r="L32" i="48" s="1"/>
  <c r="H44" i="48"/>
  <c r="D37" i="48"/>
  <c r="D33" i="48"/>
  <c r="L33" i="48" s="1"/>
  <c r="H20" i="48"/>
  <c r="H17" i="48"/>
  <c r="D14" i="48"/>
  <c r="L14" i="48" s="1"/>
  <c r="L18" i="48"/>
  <c r="H43" i="48"/>
  <c r="D36" i="48"/>
  <c r="L36" i="48" s="1"/>
  <c r="H16" i="48"/>
  <c r="H45" i="48"/>
  <c r="D40" i="48"/>
  <c r="L40" i="48" s="1"/>
  <c r="D13" i="48"/>
  <c r="L13" i="48" s="1"/>
  <c r="L39" i="48"/>
  <c r="L31" i="48"/>
  <c r="L23" i="48"/>
  <c r="L15" i="48"/>
  <c r="D44" i="48"/>
  <c r="L44" i="48" s="1"/>
  <c r="H31" i="48"/>
  <c r="H29" i="48"/>
  <c r="H25" i="48"/>
  <c r="D22" i="48"/>
  <c r="L22" i="48" s="1"/>
  <c r="D20" i="48"/>
  <c r="L20" i="48" s="1"/>
  <c r="D19" i="48"/>
  <c r="L19" i="48" s="1"/>
  <c r="D17" i="48"/>
  <c r="L17" i="48" s="1"/>
  <c r="L38" i="48"/>
  <c r="L35" i="48"/>
  <c r="L43" i="48"/>
  <c r="L37" i="48"/>
  <c r="L47" i="48"/>
  <c r="L46" i="48"/>
  <c r="R77" i="15"/>
  <c r="H77" i="15"/>
  <c r="E77" i="15"/>
  <c r="R76" i="15"/>
  <c r="H76" i="15"/>
  <c r="E76" i="15"/>
  <c r="E78" i="15" s="1"/>
  <c r="R41" i="15"/>
  <c r="H41" i="15"/>
  <c r="H47" i="50" s="1"/>
  <c r="E41" i="15"/>
  <c r="E68" i="15"/>
  <c r="E50" i="15"/>
  <c r="D12" i="48"/>
  <c r="L12" i="48" s="1"/>
  <c r="N10" i="15"/>
  <c r="N15" i="15"/>
  <c r="N22" i="15"/>
  <c r="N31" i="15"/>
  <c r="N30" i="15" s="1"/>
  <c r="N57" i="15"/>
  <c r="N59" i="15"/>
  <c r="N62" i="15"/>
  <c r="N74" i="15"/>
  <c r="O10" i="15"/>
  <c r="O13" i="15"/>
  <c r="O15" i="15"/>
  <c r="O22" i="15"/>
  <c r="O31" i="15"/>
  <c r="O30" i="15" s="1"/>
  <c r="O57" i="15"/>
  <c r="O59" i="15"/>
  <c r="O62" i="15"/>
  <c r="O70" i="15" s="1"/>
  <c r="O74" i="15"/>
  <c r="O86" i="15"/>
  <c r="P10" i="15"/>
  <c r="P13" i="15"/>
  <c r="P15" i="15"/>
  <c r="P22" i="15"/>
  <c r="P31" i="15"/>
  <c r="P30" i="15"/>
  <c r="P57" i="15"/>
  <c r="P59" i="15"/>
  <c r="P62" i="15"/>
  <c r="P74" i="15"/>
  <c r="P86" i="15"/>
  <c r="Q10" i="15"/>
  <c r="Q13" i="15"/>
  <c r="Q15" i="15"/>
  <c r="Q22" i="15"/>
  <c r="Q31" i="15"/>
  <c r="Q30" i="15"/>
  <c r="Q57" i="15"/>
  <c r="Q59" i="15"/>
  <c r="Q62" i="15"/>
  <c r="Q70" i="15" s="1"/>
  <c r="Q74" i="15"/>
  <c r="Q86" i="15"/>
  <c r="E8" i="15"/>
  <c r="E9" i="15"/>
  <c r="E17" i="50" s="1"/>
  <c r="E7" i="15"/>
  <c r="E12" i="15"/>
  <c r="E16" i="15"/>
  <c r="E30" i="50" s="1"/>
  <c r="E17" i="15"/>
  <c r="E31" i="50" s="1"/>
  <c r="E18" i="15"/>
  <c r="E19" i="15"/>
  <c r="E33" i="50" s="1"/>
  <c r="E20" i="15"/>
  <c r="E21" i="15"/>
  <c r="E23" i="15"/>
  <c r="E36" i="50" s="1"/>
  <c r="E24" i="15"/>
  <c r="E37" i="50" s="1"/>
  <c r="E25" i="15"/>
  <c r="E38" i="50" s="1"/>
  <c r="E26" i="15"/>
  <c r="E39" i="50" s="1"/>
  <c r="E27" i="15"/>
  <c r="E40" i="50" s="1"/>
  <c r="E28" i="15"/>
  <c r="E29" i="15"/>
  <c r="E32" i="15"/>
  <c r="E33" i="15"/>
  <c r="E34" i="15"/>
  <c r="E35" i="15"/>
  <c r="I35" i="15" s="1"/>
  <c r="E38" i="15"/>
  <c r="I38" i="15" s="1"/>
  <c r="E39" i="15"/>
  <c r="E40" i="15"/>
  <c r="E44" i="15"/>
  <c r="E46" i="15"/>
  <c r="E20" i="50" s="1"/>
  <c r="E48" i="15"/>
  <c r="E21" i="50" s="1"/>
  <c r="E53" i="15"/>
  <c r="E55" i="15"/>
  <c r="E6" i="50" s="1"/>
  <c r="E60" i="15"/>
  <c r="E61" i="15"/>
  <c r="E23" i="50" s="1"/>
  <c r="E69" i="15"/>
  <c r="E63" i="15"/>
  <c r="E48" i="50" s="1"/>
  <c r="E64" i="15"/>
  <c r="E65" i="15"/>
  <c r="E66" i="15"/>
  <c r="E51" i="50" s="1"/>
  <c r="E67" i="15"/>
  <c r="E52" i="50" s="1"/>
  <c r="E72" i="15"/>
  <c r="E26" i="50" s="1"/>
  <c r="E73" i="15"/>
  <c r="E82" i="15"/>
  <c r="E45" i="15"/>
  <c r="E47" i="15"/>
  <c r="E49" i="15"/>
  <c r="E52" i="15"/>
  <c r="E54" i="15"/>
  <c r="E56" i="15"/>
  <c r="H8" i="15"/>
  <c r="H16" i="50" s="1"/>
  <c r="H9" i="15"/>
  <c r="H7" i="15"/>
  <c r="H12" i="15"/>
  <c r="H13" i="15" s="1"/>
  <c r="H16" i="15"/>
  <c r="H17" i="15"/>
  <c r="H18" i="15"/>
  <c r="H19" i="15"/>
  <c r="H33" i="50" s="1"/>
  <c r="H20" i="15"/>
  <c r="H21" i="15"/>
  <c r="H35" i="50" s="1"/>
  <c r="H23" i="15"/>
  <c r="H36" i="50" s="1"/>
  <c r="H24" i="15"/>
  <c r="H25" i="15"/>
  <c r="H26" i="15"/>
  <c r="H39" i="50" s="1"/>
  <c r="H27" i="15"/>
  <c r="H28" i="15"/>
  <c r="I28" i="15" s="1"/>
  <c r="I41" i="50" s="1"/>
  <c r="H29" i="15"/>
  <c r="H32" i="15"/>
  <c r="H33" i="15"/>
  <c r="I33" i="15" s="1"/>
  <c r="H34" i="15"/>
  <c r="H35" i="15"/>
  <c r="H38" i="15"/>
  <c r="H39" i="15"/>
  <c r="H40" i="15"/>
  <c r="I40" i="15" s="1"/>
  <c r="I46" i="50" s="1"/>
  <c r="H44" i="15"/>
  <c r="I44" i="15" s="1"/>
  <c r="H46" i="15"/>
  <c r="I46" i="15" s="1"/>
  <c r="I20" i="50" s="1"/>
  <c r="H48" i="15"/>
  <c r="H50" i="15"/>
  <c r="I50" i="15" s="1"/>
  <c r="I4" i="50" s="1"/>
  <c r="H53" i="15"/>
  <c r="H55" i="15"/>
  <c r="H60" i="15"/>
  <c r="H61" i="15"/>
  <c r="H69" i="15"/>
  <c r="I69" i="15"/>
  <c r="H68" i="15"/>
  <c r="H63" i="15"/>
  <c r="H64" i="15"/>
  <c r="H49" i="50" s="1"/>
  <c r="H65" i="15"/>
  <c r="H50" i="50" s="1"/>
  <c r="H66" i="15"/>
  <c r="H67" i="15"/>
  <c r="H72" i="15"/>
  <c r="H73" i="15"/>
  <c r="H27" i="50" s="1"/>
  <c r="H82" i="15"/>
  <c r="G10" i="15"/>
  <c r="G13" i="15"/>
  <c r="G15" i="15"/>
  <c r="G22" i="15"/>
  <c r="G31" i="15"/>
  <c r="G30" i="15" s="1"/>
  <c r="G54" i="50" s="1"/>
  <c r="G57" i="15"/>
  <c r="G59" i="15"/>
  <c r="G62" i="15"/>
  <c r="G74" i="15"/>
  <c r="G86" i="15"/>
  <c r="D10" i="15"/>
  <c r="D13" i="15"/>
  <c r="D15" i="15"/>
  <c r="D22" i="15"/>
  <c r="D31" i="15"/>
  <c r="D30" i="15" s="1"/>
  <c r="D54" i="50" s="1"/>
  <c r="D57" i="15"/>
  <c r="D59" i="15"/>
  <c r="D62" i="15"/>
  <c r="D74" i="15"/>
  <c r="D86" i="15"/>
  <c r="H12" i="48"/>
  <c r="B32" i="45"/>
  <c r="E5" i="45" s="1"/>
  <c r="E11" i="45"/>
  <c r="E14" i="45"/>
  <c r="E23" i="45"/>
  <c r="N13" i="15"/>
  <c r="N86" i="15"/>
  <c r="D3" i="50"/>
  <c r="E6" i="15"/>
  <c r="F3" i="50"/>
  <c r="G3" i="50"/>
  <c r="H6" i="15"/>
  <c r="D4" i="50"/>
  <c r="E4" i="50"/>
  <c r="F4" i="50"/>
  <c r="G4" i="50"/>
  <c r="D5" i="50"/>
  <c r="F5" i="50"/>
  <c r="G5" i="50"/>
  <c r="H5" i="50"/>
  <c r="D6" i="50"/>
  <c r="F6" i="50"/>
  <c r="G6" i="50"/>
  <c r="D15" i="50"/>
  <c r="E15" i="50"/>
  <c r="F15" i="50"/>
  <c r="G15" i="50"/>
  <c r="H15" i="50"/>
  <c r="D16" i="50"/>
  <c r="F16" i="50"/>
  <c r="G16" i="50"/>
  <c r="D17" i="50"/>
  <c r="F17" i="50"/>
  <c r="G17" i="50"/>
  <c r="H17" i="50"/>
  <c r="D18" i="50"/>
  <c r="F18" i="50"/>
  <c r="G18" i="50"/>
  <c r="D19" i="50"/>
  <c r="E19" i="50"/>
  <c r="F19" i="50"/>
  <c r="G19" i="50"/>
  <c r="H19" i="50"/>
  <c r="D20" i="50"/>
  <c r="F20" i="50"/>
  <c r="G20" i="50"/>
  <c r="D21" i="50"/>
  <c r="F21" i="50"/>
  <c r="G21" i="50"/>
  <c r="D22" i="50"/>
  <c r="F22" i="50"/>
  <c r="G22" i="50"/>
  <c r="H22" i="50"/>
  <c r="D23" i="50"/>
  <c r="F23" i="50"/>
  <c r="G23" i="50"/>
  <c r="H23" i="50"/>
  <c r="D24" i="50"/>
  <c r="E24" i="50"/>
  <c r="F24" i="50"/>
  <c r="G24" i="50"/>
  <c r="H24" i="50"/>
  <c r="D26" i="50"/>
  <c r="F26" i="50"/>
  <c r="G26" i="50"/>
  <c r="D27" i="50"/>
  <c r="E27" i="50"/>
  <c r="F27" i="50"/>
  <c r="G27" i="50"/>
  <c r="D30" i="50"/>
  <c r="F30" i="50"/>
  <c r="G30" i="50"/>
  <c r="D31" i="50"/>
  <c r="F31" i="50"/>
  <c r="G31" i="50"/>
  <c r="D32" i="50"/>
  <c r="F32" i="50"/>
  <c r="G32" i="50"/>
  <c r="H32" i="50"/>
  <c r="D33" i="50"/>
  <c r="F33" i="50"/>
  <c r="G33" i="50"/>
  <c r="D34" i="50"/>
  <c r="F34" i="50"/>
  <c r="G34" i="50"/>
  <c r="H34" i="50"/>
  <c r="D35" i="50"/>
  <c r="F35" i="50"/>
  <c r="G35" i="50"/>
  <c r="D36" i="50"/>
  <c r="F36" i="50"/>
  <c r="G36" i="50"/>
  <c r="D37" i="50"/>
  <c r="F37" i="50"/>
  <c r="G37" i="50"/>
  <c r="H37" i="50"/>
  <c r="D38" i="50"/>
  <c r="F38" i="50"/>
  <c r="G38" i="50"/>
  <c r="H38" i="50"/>
  <c r="D39" i="50"/>
  <c r="F39" i="50"/>
  <c r="G39" i="50"/>
  <c r="D40" i="50"/>
  <c r="F40" i="50"/>
  <c r="G40" i="50"/>
  <c r="H40" i="50"/>
  <c r="D41" i="50"/>
  <c r="E41" i="50"/>
  <c r="F41" i="50"/>
  <c r="G41" i="50"/>
  <c r="H41" i="50"/>
  <c r="F45" i="50"/>
  <c r="G45" i="50"/>
  <c r="D46" i="50"/>
  <c r="E46" i="50"/>
  <c r="F46" i="50"/>
  <c r="G46" i="50"/>
  <c r="D48" i="50"/>
  <c r="F48" i="50"/>
  <c r="G48" i="50"/>
  <c r="D49" i="50"/>
  <c r="E49" i="50"/>
  <c r="F49" i="50"/>
  <c r="G49" i="50"/>
  <c r="D50" i="50"/>
  <c r="F50" i="50"/>
  <c r="G50" i="50"/>
  <c r="D51" i="50"/>
  <c r="F51" i="50"/>
  <c r="G51" i="50"/>
  <c r="D52" i="50"/>
  <c r="F52" i="50"/>
  <c r="G52" i="50"/>
  <c r="H52" i="50"/>
  <c r="E83" i="15"/>
  <c r="E84" i="15"/>
  <c r="I84" i="15" s="1"/>
  <c r="F86" i="15"/>
  <c r="F31" i="15"/>
  <c r="F30" i="15" s="1"/>
  <c r="H83" i="15"/>
  <c r="H84" i="15"/>
  <c r="C86" i="15"/>
  <c r="C31" i="15"/>
  <c r="C30" i="15" s="1"/>
  <c r="C21" i="50"/>
  <c r="C20" i="50"/>
  <c r="C19" i="50"/>
  <c r="C6" i="50"/>
  <c r="C5" i="50"/>
  <c r="C4" i="50"/>
  <c r="D49" i="44"/>
  <c r="D12" i="44"/>
  <c r="E49" i="44"/>
  <c r="E12" i="44"/>
  <c r="F49" i="44"/>
  <c r="F12" i="44"/>
  <c r="G49" i="44"/>
  <c r="G12" i="44"/>
  <c r="H49" i="44"/>
  <c r="H12" i="44"/>
  <c r="I49" i="44"/>
  <c r="I12" i="44"/>
  <c r="J49" i="44"/>
  <c r="J12" i="44"/>
  <c r="K49" i="44"/>
  <c r="K12" i="44"/>
  <c r="L49" i="44"/>
  <c r="L12" i="44"/>
  <c r="M49" i="44"/>
  <c r="M59" i="44" s="1"/>
  <c r="M86" i="44" s="1"/>
  <c r="M12" i="44"/>
  <c r="N49" i="44"/>
  <c r="N12" i="44"/>
  <c r="O49" i="44"/>
  <c r="O12" i="44"/>
  <c r="P49" i="44"/>
  <c r="P12" i="44"/>
  <c r="Q49" i="44"/>
  <c r="Q59" i="44" s="1"/>
  <c r="Q12" i="44"/>
  <c r="R49" i="44"/>
  <c r="R12" i="44"/>
  <c r="S49" i="44"/>
  <c r="S12" i="44"/>
  <c r="T49" i="44"/>
  <c r="T12" i="44"/>
  <c r="U49" i="44"/>
  <c r="U12" i="44"/>
  <c r="V49" i="44"/>
  <c r="V12" i="44"/>
  <c r="W49" i="44"/>
  <c r="W12" i="44"/>
  <c r="X49" i="44"/>
  <c r="X12" i="44"/>
  <c r="Y49" i="44"/>
  <c r="Y12" i="44"/>
  <c r="Z49" i="44"/>
  <c r="Z12" i="44"/>
  <c r="AA49" i="44"/>
  <c r="AA12" i="44"/>
  <c r="AB49" i="44"/>
  <c r="AB12" i="44"/>
  <c r="AC49" i="44"/>
  <c r="AC59" i="44" s="1"/>
  <c r="AC12" i="44"/>
  <c r="AD49" i="44"/>
  <c r="AD12" i="44"/>
  <c r="AE49" i="44"/>
  <c r="AE12" i="44"/>
  <c r="AF49" i="44"/>
  <c r="AF12" i="44"/>
  <c r="AG49" i="44"/>
  <c r="AG59" i="44" s="1"/>
  <c r="AG74" i="44" s="1"/>
  <c r="AG12" i="44"/>
  <c r="D58" i="44"/>
  <c r="D21" i="44"/>
  <c r="E58" i="44"/>
  <c r="E21" i="44"/>
  <c r="F58" i="44"/>
  <c r="F21" i="44"/>
  <c r="G58" i="44"/>
  <c r="G59" i="44" s="1"/>
  <c r="G21" i="44"/>
  <c r="H58" i="44"/>
  <c r="H21" i="44"/>
  <c r="H22" i="44" s="1"/>
  <c r="I58" i="44"/>
  <c r="I21" i="44"/>
  <c r="J58" i="44"/>
  <c r="J21" i="44"/>
  <c r="K58" i="44"/>
  <c r="K59" i="44" s="1"/>
  <c r="K21" i="44"/>
  <c r="K22" i="44" s="1"/>
  <c r="L58" i="44"/>
  <c r="L21" i="44"/>
  <c r="L22" i="44" s="1"/>
  <c r="M58" i="44"/>
  <c r="M21" i="44"/>
  <c r="N58" i="44"/>
  <c r="N21" i="44"/>
  <c r="O58" i="44"/>
  <c r="O21" i="44"/>
  <c r="O22" i="44" s="1"/>
  <c r="P58" i="44"/>
  <c r="P21" i="44"/>
  <c r="Q58" i="44"/>
  <c r="Q21" i="44"/>
  <c r="R58" i="44"/>
  <c r="R21" i="44"/>
  <c r="S58" i="44"/>
  <c r="S59" i="44" s="1"/>
  <c r="S21" i="44"/>
  <c r="T58" i="44"/>
  <c r="T21" i="44"/>
  <c r="U58" i="44"/>
  <c r="U21" i="44"/>
  <c r="U22" i="44" s="1"/>
  <c r="V58" i="44"/>
  <c r="V21" i="44"/>
  <c r="W58" i="44"/>
  <c r="W59" i="44" s="1"/>
  <c r="W21" i="44"/>
  <c r="X58" i="44"/>
  <c r="X21" i="44"/>
  <c r="X22" i="44" s="1"/>
  <c r="Y58" i="44"/>
  <c r="Y21" i="44"/>
  <c r="Z58" i="44"/>
  <c r="Z21" i="44"/>
  <c r="AA58" i="44"/>
  <c r="AA59" i="44" s="1"/>
  <c r="AA21" i="44"/>
  <c r="AB58" i="44"/>
  <c r="AB21" i="44"/>
  <c r="AC58" i="44"/>
  <c r="AC21" i="44"/>
  <c r="AD58" i="44"/>
  <c r="AD21" i="44"/>
  <c r="AE58" i="44"/>
  <c r="AE59" i="44" s="1"/>
  <c r="AE21" i="44"/>
  <c r="AF58" i="44"/>
  <c r="AF21" i="44"/>
  <c r="AF22" i="44" s="1"/>
  <c r="AG58" i="44"/>
  <c r="AG21" i="44"/>
  <c r="AG22" i="44" s="1"/>
  <c r="N98" i="15"/>
  <c r="Q98" i="15"/>
  <c r="P98" i="15"/>
  <c r="O98" i="15"/>
  <c r="C89" i="15"/>
  <c r="D89" i="15"/>
  <c r="F89" i="15"/>
  <c r="G89" i="15"/>
  <c r="H45" i="15"/>
  <c r="H47" i="15"/>
  <c r="H49" i="15"/>
  <c r="I49" i="15" s="1"/>
  <c r="H52" i="15"/>
  <c r="H54" i="15"/>
  <c r="H56" i="15"/>
  <c r="D73" i="44"/>
  <c r="H73" i="44"/>
  <c r="AH12" i="44"/>
  <c r="AH49" i="44"/>
  <c r="AH59" i="44" s="1"/>
  <c r="AQ49" i="44"/>
  <c r="AQ12" i="44"/>
  <c r="AH21" i="44"/>
  <c r="AH58" i="44"/>
  <c r="AQ21" i="44"/>
  <c r="AQ58" i="44"/>
  <c r="R47" i="15"/>
  <c r="AJ49" i="44"/>
  <c r="AJ58" i="44"/>
  <c r="AJ59" i="44"/>
  <c r="AJ74" i="44" s="1"/>
  <c r="AJ73" i="44"/>
  <c r="AK49" i="44"/>
  <c r="AK59" i="44" s="1"/>
  <c r="AK74" i="44" s="1"/>
  <c r="AK58" i="44"/>
  <c r="AK73" i="44"/>
  <c r="AL49" i="44"/>
  <c r="AL58" i="44"/>
  <c r="AL59" i="44"/>
  <c r="AL74" i="44" s="1"/>
  <c r="AL77" i="44" s="1"/>
  <c r="AL73" i="44"/>
  <c r="AM49" i="44"/>
  <c r="AM59" i="44" s="1"/>
  <c r="AM74" i="44" s="1"/>
  <c r="AM58" i="44"/>
  <c r="AM73" i="44"/>
  <c r="AN49" i="44"/>
  <c r="AN58" i="44"/>
  <c r="AN59" i="44"/>
  <c r="AN73" i="44"/>
  <c r="AO49" i="44"/>
  <c r="AO59" i="44" s="1"/>
  <c r="AO74" i="44" s="1"/>
  <c r="AO58" i="44"/>
  <c r="AO73" i="44"/>
  <c r="AP49" i="44"/>
  <c r="AP58" i="44"/>
  <c r="AP59" i="44"/>
  <c r="AP74" i="44" s="1"/>
  <c r="AP77" i="44" s="1"/>
  <c r="AP73" i="44"/>
  <c r="AQ59" i="44"/>
  <c r="AQ74" i="44" s="1"/>
  <c r="AQ73" i="44"/>
  <c r="AI49" i="44"/>
  <c r="AI59" i="44" s="1"/>
  <c r="AI58" i="44"/>
  <c r="AI73" i="44"/>
  <c r="AI74" i="44"/>
  <c r="AI77" i="44"/>
  <c r="AH73" i="44"/>
  <c r="AH74" i="44"/>
  <c r="AH77" i="44" s="1"/>
  <c r="AG73" i="44"/>
  <c r="G73" i="44"/>
  <c r="F73" i="44"/>
  <c r="E59" i="44"/>
  <c r="E73" i="44"/>
  <c r="I59" i="44"/>
  <c r="I73" i="44"/>
  <c r="J73" i="44"/>
  <c r="K73" i="44"/>
  <c r="L73" i="44"/>
  <c r="M73" i="44"/>
  <c r="N73" i="44"/>
  <c r="O59" i="44"/>
  <c r="O73" i="44"/>
  <c r="P73" i="44"/>
  <c r="Q73" i="44"/>
  <c r="R73" i="44"/>
  <c r="S73" i="44"/>
  <c r="T73" i="44"/>
  <c r="U59" i="44"/>
  <c r="U73" i="44"/>
  <c r="V73" i="44"/>
  <c r="W73" i="44"/>
  <c r="X73" i="44"/>
  <c r="Y59" i="44"/>
  <c r="Y86" i="44" s="1"/>
  <c r="Y73" i="44"/>
  <c r="Z73" i="44"/>
  <c r="AA73" i="44"/>
  <c r="AB73" i="44"/>
  <c r="AC73" i="44"/>
  <c r="AD73" i="44"/>
  <c r="AE73" i="44"/>
  <c r="AF73" i="44"/>
  <c r="H51" i="15"/>
  <c r="I51" i="15" s="1"/>
  <c r="R51" i="15"/>
  <c r="C17" i="50"/>
  <c r="C16" i="50"/>
  <c r="C49" i="50"/>
  <c r="C50" i="50"/>
  <c r="C51" i="50"/>
  <c r="C52" i="50"/>
  <c r="C48" i="50"/>
  <c r="C46" i="50"/>
  <c r="C37" i="50"/>
  <c r="C38" i="50"/>
  <c r="C39" i="50"/>
  <c r="C40" i="50"/>
  <c r="C41" i="50"/>
  <c r="C36" i="50"/>
  <c r="C35" i="50"/>
  <c r="C31" i="50"/>
  <c r="C32" i="50"/>
  <c r="C33" i="50"/>
  <c r="C34" i="50"/>
  <c r="C30" i="50"/>
  <c r="C27" i="50"/>
  <c r="C26" i="50"/>
  <c r="C24" i="50"/>
  <c r="C23" i="50"/>
  <c r="C22" i="50"/>
  <c r="C18" i="50"/>
  <c r="C15" i="50"/>
  <c r="C3" i="50"/>
  <c r="C57" i="15"/>
  <c r="R56" i="15"/>
  <c r="R54" i="15"/>
  <c r="R52" i="15"/>
  <c r="R49" i="15"/>
  <c r="E65" i="44"/>
  <c r="F65" i="44"/>
  <c r="G65" i="44"/>
  <c r="D65" i="44"/>
  <c r="R101" i="15"/>
  <c r="R103" i="15"/>
  <c r="B57" i="44"/>
  <c r="AI21" i="44"/>
  <c r="AJ21" i="44"/>
  <c r="AK21" i="44"/>
  <c r="AL21" i="44"/>
  <c r="AM21" i="44"/>
  <c r="AN21" i="44"/>
  <c r="AO21" i="44"/>
  <c r="AP21" i="44"/>
  <c r="C59" i="44"/>
  <c r="D31" i="44"/>
  <c r="D32" i="44"/>
  <c r="E32" i="44" s="1"/>
  <c r="F15" i="15"/>
  <c r="C15" i="15"/>
  <c r="F22" i="15"/>
  <c r="C22" i="15"/>
  <c r="C45" i="50"/>
  <c r="F13" i="15"/>
  <c r="C13" i="15"/>
  <c r="F10" i="15"/>
  <c r="C10" i="15"/>
  <c r="R93" i="15"/>
  <c r="R94" i="15"/>
  <c r="R85" i="15"/>
  <c r="S85" i="15" s="1"/>
  <c r="R84" i="15"/>
  <c r="R83" i="15"/>
  <c r="R82" i="15"/>
  <c r="E67" i="44"/>
  <c r="F67" i="44"/>
  <c r="G67" i="44"/>
  <c r="D67" i="44"/>
  <c r="AI12" i="44"/>
  <c r="AI22" i="44" s="1"/>
  <c r="AI86" i="44" s="1"/>
  <c r="AJ12" i="44"/>
  <c r="AK12" i="44"/>
  <c r="AL12" i="44"/>
  <c r="AL22" i="44" s="1"/>
  <c r="AL86" i="44" s="1"/>
  <c r="AM12" i="44"/>
  <c r="AM22" i="44" s="1"/>
  <c r="AM86" i="44" s="1"/>
  <c r="AN12" i="44"/>
  <c r="AO12" i="44"/>
  <c r="AP12" i="44"/>
  <c r="F57" i="15"/>
  <c r="F59" i="15"/>
  <c r="F62" i="15"/>
  <c r="F70" i="15" s="1"/>
  <c r="F74" i="15"/>
  <c r="AB22" i="44"/>
  <c r="AQ22" i="44"/>
  <c r="AA22" i="44"/>
  <c r="S22" i="44"/>
  <c r="AP22" i="44"/>
  <c r="AP86" i="44" s="1"/>
  <c r="AH22" i="44"/>
  <c r="AO22" i="44"/>
  <c r="Y22" i="44"/>
  <c r="I22" i="44"/>
  <c r="D22" i="44"/>
  <c r="AN22" i="44"/>
  <c r="P22" i="44"/>
  <c r="AJ22" i="44"/>
  <c r="AE22" i="44"/>
  <c r="W22" i="44"/>
  <c r="G22" i="44"/>
  <c r="AK22" i="44"/>
  <c r="AC22" i="44"/>
  <c r="M22" i="44"/>
  <c r="E22" i="44"/>
  <c r="C59" i="15"/>
  <c r="C62" i="15"/>
  <c r="C74" i="15"/>
  <c r="R7" i="15"/>
  <c r="R8" i="15"/>
  <c r="R9" i="15"/>
  <c r="R12" i="15"/>
  <c r="R13" i="15" s="1"/>
  <c r="R16" i="15"/>
  <c r="R17" i="15"/>
  <c r="R18" i="15"/>
  <c r="R24" i="15"/>
  <c r="R25" i="15"/>
  <c r="R26" i="15"/>
  <c r="R27" i="15"/>
  <c r="R28" i="15"/>
  <c r="R29" i="15"/>
  <c r="R32" i="15"/>
  <c r="R33" i="15"/>
  <c r="R34" i="15"/>
  <c r="R35" i="15"/>
  <c r="S35" i="15" s="1"/>
  <c r="R50" i="15"/>
  <c r="R53" i="15"/>
  <c r="R55" i="15"/>
  <c r="R63" i="15"/>
  <c r="R64" i="15"/>
  <c r="R65" i="15"/>
  <c r="R66" i="15"/>
  <c r="R67" i="15"/>
  <c r="R68" i="15"/>
  <c r="R69" i="15"/>
  <c r="R6" i="15"/>
  <c r="C80" i="15"/>
  <c r="S43"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C103" i="15"/>
  <c r="R23" i="15"/>
  <c r="R39" i="15"/>
  <c r="R40" i="15"/>
  <c r="AQ86" i="44"/>
  <c r="AN86" i="44"/>
  <c r="R46" i="15"/>
  <c r="R38" i="15"/>
  <c r="R37" i="15" s="1"/>
  <c r="R36" i="15" s="1"/>
  <c r="R61" i="15"/>
  <c r="R19" i="15"/>
  <c r="R48" i="15"/>
  <c r="R73" i="15"/>
  <c r="R72" i="15"/>
  <c r="R74" i="15" s="1"/>
  <c r="R45" i="15"/>
  <c r="C29" i="45"/>
  <c r="C13" i="45"/>
  <c r="C20" i="45"/>
  <c r="C12" i="45"/>
  <c r="C4" i="45"/>
  <c r="C22" i="45"/>
  <c r="C31" i="45"/>
  <c r="C27" i="45"/>
  <c r="C17" i="45"/>
  <c r="C7" i="45"/>
  <c r="C24" i="45"/>
  <c r="C23" i="45"/>
  <c r="C18" i="45"/>
  <c r="C16" i="45"/>
  <c r="C25" i="45"/>
  <c r="C2" i="45"/>
  <c r="C32" i="45" s="1"/>
  <c r="C30" i="45"/>
  <c r="C11" i="45"/>
  <c r="AJ86" i="44"/>
  <c r="AK86" i="44"/>
  <c r="AH86" i="44"/>
  <c r="AO86" i="44"/>
  <c r="R20" i="15"/>
  <c r="R21" i="15"/>
  <c r="R44" i="15"/>
  <c r="R60" i="15"/>
  <c r="E12" i="45" l="1"/>
  <c r="C26" i="45"/>
  <c r="C8" i="45"/>
  <c r="C9" i="45"/>
  <c r="C28" i="45"/>
  <c r="E30" i="45"/>
  <c r="E8" i="45"/>
  <c r="C14" i="45"/>
  <c r="C3" i="45"/>
  <c r="C19" i="45"/>
  <c r="C5" i="45"/>
  <c r="E24" i="45"/>
  <c r="E3" i="45"/>
  <c r="C15" i="45"/>
  <c r="C6" i="45"/>
  <c r="C10" i="45"/>
  <c r="C21" i="45"/>
  <c r="E22" i="45"/>
  <c r="E19" i="45"/>
  <c r="S61" i="15"/>
  <c r="I61" i="15"/>
  <c r="I23" i="50" s="1"/>
  <c r="E59" i="15"/>
  <c r="I47" i="15"/>
  <c r="H37" i="15"/>
  <c r="H36" i="15" s="1"/>
  <c r="E37" i="15"/>
  <c r="E36" i="15" s="1"/>
  <c r="I34" i="15"/>
  <c r="I31" i="15" s="1"/>
  <c r="I30" i="15" s="1"/>
  <c r="E31" i="15"/>
  <c r="I18" i="15"/>
  <c r="I32" i="50" s="1"/>
  <c r="R80" i="15"/>
  <c r="E80" i="15"/>
  <c r="H10" i="15"/>
  <c r="H80" i="15"/>
  <c r="I7" i="15"/>
  <c r="I15" i="50" s="1"/>
  <c r="I41" i="15"/>
  <c r="I47" i="50" s="1"/>
  <c r="E47" i="50"/>
  <c r="R78" i="15"/>
  <c r="I77" i="15"/>
  <c r="I29" i="50" s="1"/>
  <c r="E29" i="50"/>
  <c r="E28" i="50"/>
  <c r="N70" i="15"/>
  <c r="P70" i="15"/>
  <c r="R15" i="15"/>
  <c r="D70" i="15"/>
  <c r="S44" i="15"/>
  <c r="I48" i="15"/>
  <c r="I21" i="50" s="1"/>
  <c r="S40" i="15"/>
  <c r="H46" i="50"/>
  <c r="E30" i="15"/>
  <c r="I24" i="15"/>
  <c r="I37" i="50" s="1"/>
  <c r="G86" i="44"/>
  <c r="S74" i="44"/>
  <c r="S77" i="44" s="1"/>
  <c r="H59" i="44"/>
  <c r="H74" i="44" s="1"/>
  <c r="AE74" i="44"/>
  <c r="AE77" i="44" s="1"/>
  <c r="AD74" i="44"/>
  <c r="AD77" i="44" s="1"/>
  <c r="AE86" i="44"/>
  <c r="J74" i="44"/>
  <c r="J77" i="44" s="1"/>
  <c r="AD59" i="44"/>
  <c r="Z59" i="44"/>
  <c r="Z74" i="44" s="1"/>
  <c r="Z77" i="44" s="1"/>
  <c r="V59" i="44"/>
  <c r="R59" i="44"/>
  <c r="N59" i="44"/>
  <c r="N74" i="44" s="1"/>
  <c r="N77" i="44" s="1"/>
  <c r="J59" i="44"/>
  <c r="F59" i="44"/>
  <c r="U74" i="44"/>
  <c r="U77" i="44" s="1"/>
  <c r="O74" i="44"/>
  <c r="O77" i="44" s="1"/>
  <c r="AG86" i="44"/>
  <c r="U86" i="44"/>
  <c r="I86" i="44"/>
  <c r="W86" i="44"/>
  <c r="Y74" i="44"/>
  <c r="Y77" i="44" s="1"/>
  <c r="I74" i="44"/>
  <c r="I77" i="44" s="1"/>
  <c r="AC74" i="44"/>
  <c r="AC77" i="44" s="1"/>
  <c r="M74" i="44"/>
  <c r="M77" i="44" s="1"/>
  <c r="H86" i="44"/>
  <c r="E86" i="44"/>
  <c r="S86" i="44"/>
  <c r="W74" i="44"/>
  <c r="W77" i="44" s="1"/>
  <c r="R74" i="44"/>
  <c r="R77" i="44" s="1"/>
  <c r="O86" i="44"/>
  <c r="K86" i="44"/>
  <c r="AA86" i="44"/>
  <c r="Q74" i="44"/>
  <c r="Q77" i="44" s="1"/>
  <c r="AC86" i="44"/>
  <c r="AA74" i="44"/>
  <c r="AA77" i="44" s="1"/>
  <c r="V74" i="44"/>
  <c r="K74" i="44"/>
  <c r="K77" i="44" s="1"/>
  <c r="F32" i="44"/>
  <c r="E33" i="44"/>
  <c r="D33" i="44"/>
  <c r="AD22" i="44"/>
  <c r="AD86" i="44" s="1"/>
  <c r="Z22" i="44"/>
  <c r="V22" i="44"/>
  <c r="V86" i="44" s="1"/>
  <c r="R22" i="44"/>
  <c r="R86" i="44" s="1"/>
  <c r="N22" i="44"/>
  <c r="N86" i="44" s="1"/>
  <c r="J22" i="44"/>
  <c r="J86" i="44" s="1"/>
  <c r="F22" i="44"/>
  <c r="F86" i="44" s="1"/>
  <c r="Q22" i="44"/>
  <c r="Q86" i="44" s="1"/>
  <c r="T22" i="44"/>
  <c r="E31" i="45"/>
  <c r="E20" i="45"/>
  <c r="E9" i="45"/>
  <c r="E28" i="45"/>
  <c r="E17" i="45"/>
  <c r="E7" i="45"/>
  <c r="E27" i="45"/>
  <c r="E16" i="45"/>
  <c r="E6" i="45"/>
  <c r="E25" i="45"/>
  <c r="E15" i="45"/>
  <c r="E4" i="45"/>
  <c r="E52" i="48"/>
  <c r="I73" i="15"/>
  <c r="I27" i="50" s="1"/>
  <c r="H74" i="15"/>
  <c r="D45" i="50"/>
  <c r="D65" i="50" s="1"/>
  <c r="H26" i="50"/>
  <c r="I17" i="15"/>
  <c r="I31" i="50" s="1"/>
  <c r="I76" i="15"/>
  <c r="I78" i="15" s="1"/>
  <c r="H20" i="50"/>
  <c r="R59" i="15"/>
  <c r="S33" i="15"/>
  <c r="E32" i="50"/>
  <c r="E10" i="15"/>
  <c r="L68" i="15" s="1"/>
  <c r="G70" i="15"/>
  <c r="C42" i="15"/>
  <c r="G65" i="50"/>
  <c r="S29" i="15"/>
  <c r="C70" i="15"/>
  <c r="R98" i="15"/>
  <c r="I63" i="15"/>
  <c r="S63" i="15" s="1"/>
  <c r="I9" i="15"/>
  <c r="I17" i="50" s="1"/>
  <c r="I29" i="15"/>
  <c r="I20" i="15"/>
  <c r="I34" i="50" s="1"/>
  <c r="I8" i="15"/>
  <c r="S84" i="15"/>
  <c r="R57" i="15"/>
  <c r="H31" i="50"/>
  <c r="E22" i="50"/>
  <c r="E15" i="15"/>
  <c r="C54" i="50"/>
  <c r="C65" i="50" s="1"/>
  <c r="I83" i="15"/>
  <c r="S83" i="15" s="1"/>
  <c r="E89" i="15"/>
  <c r="I64" i="15"/>
  <c r="H18" i="50"/>
  <c r="I67" i="15"/>
  <c r="I52" i="50" s="1"/>
  <c r="I27" i="15"/>
  <c r="I40" i="50" s="1"/>
  <c r="E86" i="15"/>
  <c r="I23" i="15"/>
  <c r="I36" i="50" s="1"/>
  <c r="N42" i="15"/>
  <c r="S49" i="15"/>
  <c r="I56" i="15"/>
  <c r="S56" i="15" s="1"/>
  <c r="E34" i="50"/>
  <c r="H21" i="50"/>
  <c r="I6" i="15"/>
  <c r="I3" i="50" s="1"/>
  <c r="I60" i="15"/>
  <c r="I22" i="50" s="1"/>
  <c r="I26" i="15"/>
  <c r="I39" i="50" s="1"/>
  <c r="I19" i="15"/>
  <c r="I32" i="15"/>
  <c r="S32" i="15" s="1"/>
  <c r="S51" i="15"/>
  <c r="H86" i="15"/>
  <c r="Q42" i="15"/>
  <c r="R62" i="15"/>
  <c r="I52" i="15"/>
  <c r="S52" i="15" s="1"/>
  <c r="H48" i="50"/>
  <c r="I25" i="15"/>
  <c r="E74" i="15"/>
  <c r="S38" i="15"/>
  <c r="H4" i="50"/>
  <c r="R31" i="15"/>
  <c r="R30" i="15" s="1"/>
  <c r="S50" i="15"/>
  <c r="E16" i="50"/>
  <c r="E3" i="50"/>
  <c r="I68" i="15"/>
  <c r="I24" i="50" s="1"/>
  <c r="H22" i="15"/>
  <c r="O42" i="15"/>
  <c r="H77" i="44"/>
  <c r="AO77" i="44"/>
  <c r="S68" i="15"/>
  <c r="R10" i="15"/>
  <c r="V77" i="44"/>
  <c r="F42" i="15"/>
  <c r="F32" i="45"/>
  <c r="AK77" i="44"/>
  <c r="R86" i="15"/>
  <c r="AM77" i="44"/>
  <c r="F52" i="48"/>
  <c r="F53" i="48" s="1"/>
  <c r="H89" i="15"/>
  <c r="I45" i="15"/>
  <c r="I12" i="15"/>
  <c r="E13" i="15"/>
  <c r="E18" i="50"/>
  <c r="K52" i="48"/>
  <c r="I65" i="15"/>
  <c r="E50" i="50"/>
  <c r="E5" i="50"/>
  <c r="I53" i="15"/>
  <c r="S46" i="15"/>
  <c r="R22" i="15"/>
  <c r="S47" i="15"/>
  <c r="AF59" i="44"/>
  <c r="AB59" i="44"/>
  <c r="X59" i="44"/>
  <c r="T59" i="44"/>
  <c r="P59" i="44"/>
  <c r="L59" i="44"/>
  <c r="D59" i="44"/>
  <c r="F54" i="50"/>
  <c r="F65" i="50" s="1"/>
  <c r="I19" i="50"/>
  <c r="AQ77" i="44"/>
  <c r="I66" i="15"/>
  <c r="H51" i="50"/>
  <c r="E57" i="15"/>
  <c r="K17" i="47" s="1"/>
  <c r="L17" i="47" s="1"/>
  <c r="E35" i="50"/>
  <c r="I21" i="15"/>
  <c r="I35" i="50" s="1"/>
  <c r="H6" i="50"/>
  <c r="I55" i="15"/>
  <c r="H57" i="15"/>
  <c r="P42" i="15"/>
  <c r="S28" i="15"/>
  <c r="I52" i="48"/>
  <c r="J52" i="48"/>
  <c r="H62" i="15"/>
  <c r="I54" i="15"/>
  <c r="S54" i="15" s="1"/>
  <c r="I39" i="15"/>
  <c r="G52" i="48"/>
  <c r="S69" i="15"/>
  <c r="AN74" i="44"/>
  <c r="G42" i="15"/>
  <c r="H45" i="50"/>
  <c r="H31" i="15"/>
  <c r="H30" i="15" s="1"/>
  <c r="H54" i="50" s="1"/>
  <c r="AG77" i="44"/>
  <c r="AJ77" i="44"/>
  <c r="D42" i="15"/>
  <c r="H15" i="15"/>
  <c r="I16" i="15"/>
  <c r="H30" i="50"/>
  <c r="H3" i="50"/>
  <c r="E26" i="45"/>
  <c r="E18" i="45"/>
  <c r="E10" i="45"/>
  <c r="E2" i="45"/>
  <c r="I82" i="15"/>
  <c r="E62" i="15"/>
  <c r="E70" i="15" s="1"/>
  <c r="E22" i="15"/>
  <c r="E29" i="45"/>
  <c r="E21" i="45"/>
  <c r="E13" i="45"/>
  <c r="I72" i="15"/>
  <c r="H59" i="15"/>
  <c r="E32" i="45" l="1"/>
  <c r="F29" i="44" s="1"/>
  <c r="S77" i="15"/>
  <c r="N79" i="15"/>
  <c r="I48" i="50"/>
  <c r="D79" i="15"/>
  <c r="S48" i="15"/>
  <c r="S34" i="15"/>
  <c r="S18" i="15"/>
  <c r="S20" i="15"/>
  <c r="S7" i="15"/>
  <c r="I80" i="15"/>
  <c r="S80" i="15" s="1"/>
  <c r="S39" i="15"/>
  <c r="I37" i="15"/>
  <c r="I36" i="15" s="1"/>
  <c r="P79" i="15"/>
  <c r="P88" i="15" s="1"/>
  <c r="Q79" i="15"/>
  <c r="Q88" i="15" s="1"/>
  <c r="O79" i="15"/>
  <c r="O88" i="15" s="1"/>
  <c r="F79" i="15"/>
  <c r="F88" i="15" s="1"/>
  <c r="F66" i="50" s="1"/>
  <c r="G79" i="15"/>
  <c r="G88" i="15" s="1"/>
  <c r="C79" i="15"/>
  <c r="C88" i="15" s="1"/>
  <c r="L14" i="15"/>
  <c r="L76" i="15"/>
  <c r="L77" i="15"/>
  <c r="S41" i="15"/>
  <c r="S78" i="15"/>
  <c r="I28" i="50"/>
  <c r="S76" i="15"/>
  <c r="N88" i="15"/>
  <c r="D62" i="44" s="1"/>
  <c r="R70" i="15"/>
  <c r="E54" i="50"/>
  <c r="D88" i="15"/>
  <c r="D66" i="50" s="1"/>
  <c r="H42" i="15"/>
  <c r="H79" i="15" s="1"/>
  <c r="S24" i="15"/>
  <c r="S9" i="15"/>
  <c r="Z86" i="44"/>
  <c r="E34" i="44"/>
  <c r="D34" i="44"/>
  <c r="G32" i="44"/>
  <c r="F33" i="44"/>
  <c r="F34" i="44"/>
  <c r="H52" i="48"/>
  <c r="S67" i="15"/>
  <c r="S73" i="15"/>
  <c r="S17" i="15"/>
  <c r="I16" i="50"/>
  <c r="S8" i="15"/>
  <c r="B66" i="47"/>
  <c r="J89" i="15" s="1"/>
  <c r="S26" i="15"/>
  <c r="I57" i="15"/>
  <c r="S57" i="15" s="1"/>
  <c r="S23" i="15"/>
  <c r="I59" i="15"/>
  <c r="S59" i="15" s="1"/>
  <c r="I33" i="50"/>
  <c r="S19" i="15"/>
  <c r="S6" i="15"/>
  <c r="H65" i="50"/>
  <c r="I49" i="50"/>
  <c r="S64" i="15"/>
  <c r="S60" i="15"/>
  <c r="I62" i="15"/>
  <c r="S62" i="15" s="1"/>
  <c r="I22" i="15"/>
  <c r="S22" i="15" s="1"/>
  <c r="I38" i="50"/>
  <c r="S25" i="15"/>
  <c r="S27" i="15"/>
  <c r="I10" i="15"/>
  <c r="S10" i="15" s="1"/>
  <c r="S21" i="15"/>
  <c r="D86" i="44"/>
  <c r="S31" i="15"/>
  <c r="AN77" i="44"/>
  <c r="L74" i="44"/>
  <c r="L86" i="44"/>
  <c r="S30" i="15"/>
  <c r="T74" i="44"/>
  <c r="T86" i="44"/>
  <c r="E45" i="50"/>
  <c r="P86" i="44"/>
  <c r="P74" i="44"/>
  <c r="I5" i="50"/>
  <c r="S53" i="15"/>
  <c r="I89" i="15"/>
  <c r="S45" i="15"/>
  <c r="I30" i="50"/>
  <c r="I15" i="15"/>
  <c r="S16" i="15"/>
  <c r="X74" i="44"/>
  <c r="X86" i="44"/>
  <c r="I74" i="15"/>
  <c r="S72" i="15"/>
  <c r="I26" i="50"/>
  <c r="H70" i="15"/>
  <c r="I51" i="50"/>
  <c r="S66" i="15"/>
  <c r="L52" i="48"/>
  <c r="AB86" i="44"/>
  <c r="AB74" i="44"/>
  <c r="I50" i="50"/>
  <c r="S65" i="15"/>
  <c r="I86" i="15"/>
  <c r="S82" i="15"/>
  <c r="I6" i="50"/>
  <c r="S55" i="15"/>
  <c r="D52" i="48"/>
  <c r="AF74" i="44"/>
  <c r="AF86" i="44"/>
  <c r="I13" i="15"/>
  <c r="S13" i="15" s="1"/>
  <c r="I18" i="50"/>
  <c r="S12" i="15"/>
  <c r="E65" i="50" l="1"/>
  <c r="I45" i="50"/>
  <c r="P106" i="15"/>
  <c r="P91" i="15"/>
  <c r="F62" i="44"/>
  <c r="Q106" i="15"/>
  <c r="Q91" i="15"/>
  <c r="G62" i="44"/>
  <c r="O91" i="15"/>
  <c r="O106" i="15"/>
  <c r="E62" i="44"/>
  <c r="G66" i="50"/>
  <c r="J53" i="48"/>
  <c r="I53" i="48"/>
  <c r="C66" i="50"/>
  <c r="E29" i="44"/>
  <c r="L84" i="44" s="1"/>
  <c r="N106" i="15"/>
  <c r="N91" i="15"/>
  <c r="H53" i="48"/>
  <c r="H88" i="15"/>
  <c r="K53" i="48" s="1"/>
  <c r="S37" i="15"/>
  <c r="F35" i="44"/>
  <c r="F31" i="44" s="1"/>
  <c r="E35" i="44"/>
  <c r="E31" i="44" s="1"/>
  <c r="G35" i="44"/>
  <c r="G31" i="44" s="1"/>
  <c r="H32" i="44"/>
  <c r="G33" i="44"/>
  <c r="S36" i="15"/>
  <c r="I70" i="15"/>
  <c r="S70" i="15" s="1"/>
  <c r="T77" i="44"/>
  <c r="E42" i="15"/>
  <c r="R42" i="15"/>
  <c r="R79" i="15" s="1"/>
  <c r="X77" i="44"/>
  <c r="AF77" i="44"/>
  <c r="L77" i="44"/>
  <c r="AB77" i="44"/>
  <c r="S74" i="15"/>
  <c r="P77" i="44"/>
  <c r="I54" i="50"/>
  <c r="I65" i="50" s="1"/>
  <c r="I42" i="15"/>
  <c r="I79" i="15" s="1"/>
  <c r="S15" i="15"/>
  <c r="S86" i="15"/>
  <c r="D94" i="44" l="1"/>
  <c r="R91" i="15"/>
  <c r="E79" i="15"/>
  <c r="E88" i="15" s="1"/>
  <c r="D53" i="48" s="1"/>
  <c r="P84" i="44"/>
  <c r="H84" i="44"/>
  <c r="V84" i="44"/>
  <c r="AC85" i="44"/>
  <c r="AI85" i="44"/>
  <c r="T85" i="44"/>
  <c r="AM84" i="44"/>
  <c r="AL85" i="44"/>
  <c r="N84" i="44"/>
  <c r="U85" i="44"/>
  <c r="AK84" i="44"/>
  <c r="AM85" i="44"/>
  <c r="L85" i="44"/>
  <c r="AA85" i="44"/>
  <c r="Z85" i="44"/>
  <c r="Y85" i="44"/>
  <c r="AJ84" i="44"/>
  <c r="F84" i="44"/>
  <c r="AC84" i="44"/>
  <c r="E85" i="44"/>
  <c r="G84" i="44"/>
  <c r="AB85" i="44"/>
  <c r="AH85" i="44"/>
  <c r="AO85" i="44"/>
  <c r="I84" i="44"/>
  <c r="N85" i="44"/>
  <c r="AF85" i="44"/>
  <c r="AN84" i="44"/>
  <c r="AG85" i="44"/>
  <c r="F85" i="44"/>
  <c r="AE84" i="44"/>
  <c r="X85" i="44"/>
  <c r="D85" i="44"/>
  <c r="S85" i="44"/>
  <c r="R85" i="44"/>
  <c r="Q85" i="44"/>
  <c r="AE85" i="44"/>
  <c r="AQ85" i="44"/>
  <c r="U84" i="44"/>
  <c r="AB84" i="44"/>
  <c r="AQ84" i="44"/>
  <c r="AP85" i="44"/>
  <c r="V85" i="44"/>
  <c r="H85" i="44"/>
  <c r="AL84" i="44"/>
  <c r="AA84" i="44"/>
  <c r="K85" i="44"/>
  <c r="J85" i="44"/>
  <c r="I85" i="44"/>
  <c r="W85" i="44"/>
  <c r="AK85" i="44"/>
  <c r="M84" i="44"/>
  <c r="T84" i="44"/>
  <c r="P85" i="44"/>
  <c r="J84" i="44"/>
  <c r="Q84" i="44"/>
  <c r="AD84" i="44"/>
  <c r="AH84" i="44"/>
  <c r="W84" i="44"/>
  <c r="AN85" i="44"/>
  <c r="S84" i="44"/>
  <c r="Z84" i="44"/>
  <c r="AG84" i="44"/>
  <c r="AF84" i="44"/>
  <c r="O85" i="44"/>
  <c r="AI84" i="44"/>
  <c r="E84" i="44"/>
  <c r="D84" i="44"/>
  <c r="O84" i="44"/>
  <c r="AO84" i="44"/>
  <c r="K84" i="44"/>
  <c r="R84" i="44"/>
  <c r="Y84" i="44"/>
  <c r="X84" i="44"/>
  <c r="G85" i="44"/>
  <c r="AD85" i="44"/>
  <c r="AJ85" i="44"/>
  <c r="M85" i="44"/>
  <c r="AP84" i="44"/>
  <c r="H66" i="50"/>
  <c r="C97" i="15"/>
  <c r="C92" i="15"/>
  <c r="G34" i="44"/>
  <c r="H33" i="44"/>
  <c r="I32" i="44"/>
  <c r="I88" i="15"/>
  <c r="I66" i="50" s="1"/>
  <c r="S42" i="15"/>
  <c r="B67" i="47" l="1"/>
  <c r="L82" i="15" s="1"/>
  <c r="D101" i="15"/>
  <c r="E66" i="50"/>
  <c r="C93" i="15"/>
  <c r="L6" i="15" s="1"/>
  <c r="N92" i="15"/>
  <c r="G104" i="15"/>
  <c r="P92" i="15"/>
  <c r="O92" i="15"/>
  <c r="Q92" i="15"/>
  <c r="G105" i="15"/>
  <c r="D92" i="44"/>
  <c r="D91" i="44"/>
  <c r="Q90" i="15"/>
  <c r="P90" i="15"/>
  <c r="N90" i="15"/>
  <c r="O90" i="15"/>
  <c r="C91" i="15"/>
  <c r="L53" i="48" s="1"/>
  <c r="J32" i="44"/>
  <c r="I33" i="44"/>
  <c r="I34" i="44" s="1"/>
  <c r="H35" i="44"/>
  <c r="H31" i="44" s="1"/>
  <c r="H34" i="44"/>
  <c r="I35" i="44" s="1"/>
  <c r="I31" i="44" s="1"/>
  <c r="S79" i="15"/>
  <c r="R88" i="15"/>
  <c r="S88" i="15" s="1"/>
  <c r="D93" i="44" l="1"/>
  <c r="D95" i="44" s="1"/>
  <c r="D96" i="44" s="1"/>
  <c r="F105" i="15" s="1"/>
  <c r="R92" i="15"/>
  <c r="R90" i="15"/>
  <c r="J35" i="44"/>
  <c r="J31" i="44" s="1"/>
  <c r="J33" i="44"/>
  <c r="J34" i="44" s="1"/>
  <c r="K35" i="44" s="1"/>
  <c r="K31" i="44" s="1"/>
  <c r="K32" i="44"/>
  <c r="F101" i="15" l="1"/>
  <c r="C95" i="15" s="1"/>
  <c r="P96" i="15" s="1"/>
  <c r="F104" i="15"/>
  <c r="F103" i="15" s="1"/>
  <c r="F102" i="15"/>
  <c r="C96" i="15"/>
  <c r="Q97" i="15" s="1"/>
  <c r="Q102" i="15" s="1"/>
  <c r="G66" i="44" s="1"/>
  <c r="L32" i="44"/>
  <c r="K33" i="44"/>
  <c r="K34" i="44" s="1"/>
  <c r="P97" i="15" l="1"/>
  <c r="P102" i="15" s="1"/>
  <c r="F66" i="44" s="1"/>
  <c r="O97" i="15"/>
  <c r="O102" i="15" s="1"/>
  <c r="E66" i="44" s="1"/>
  <c r="N97" i="15"/>
  <c r="N102" i="15" s="1"/>
  <c r="O96" i="15"/>
  <c r="Q96" i="15"/>
  <c r="Q95" i="15" s="1"/>
  <c r="Q100" i="15" s="1"/>
  <c r="G64" i="44" s="1"/>
  <c r="C94" i="15"/>
  <c r="N96" i="15"/>
  <c r="L35" i="44"/>
  <c r="L31" i="44" s="1"/>
  <c r="L33" i="44"/>
  <c r="M32" i="44"/>
  <c r="R102" i="15" l="1"/>
  <c r="Q104" i="15"/>
  <c r="R96" i="15"/>
  <c r="R97" i="15"/>
  <c r="D66" i="44"/>
  <c r="N95" i="15"/>
  <c r="N100" i="15" s="1"/>
  <c r="N104" i="15" s="1"/>
  <c r="P95" i="15"/>
  <c r="P100" i="15" s="1"/>
  <c r="F64" i="44" s="1"/>
  <c r="O95" i="15"/>
  <c r="O100" i="15" s="1"/>
  <c r="O104" i="15" s="1"/>
  <c r="C98" i="15"/>
  <c r="G53" i="48"/>
  <c r="L34" i="44"/>
  <c r="M35" i="44" s="1"/>
  <c r="M31" i="44" s="1"/>
  <c r="N32" i="44"/>
  <c r="M33" i="44"/>
  <c r="M34" i="44" s="1"/>
  <c r="N35" i="44" s="1"/>
  <c r="E64" i="44" l="1"/>
  <c r="P104" i="15"/>
  <c r="R104" i="15" s="1"/>
  <c r="R100" i="15"/>
  <c r="D64" i="44"/>
  <c r="R95" i="15"/>
  <c r="N99" i="15"/>
  <c r="O99" i="15"/>
  <c r="E63" i="44" s="1"/>
  <c r="P99" i="15"/>
  <c r="F63" i="44" s="1"/>
  <c r="F68" i="44" s="1"/>
  <c r="Q99" i="15"/>
  <c r="G63" i="44" s="1"/>
  <c r="E53" i="48"/>
  <c r="O32" i="44"/>
  <c r="N33" i="44"/>
  <c r="N31" i="44"/>
  <c r="E68" i="44" l="1"/>
  <c r="F74" i="44"/>
  <c r="F77" i="44" s="1"/>
  <c r="E74" i="44"/>
  <c r="E77" i="44" s="1"/>
  <c r="R99" i="15"/>
  <c r="S99" i="15" s="1"/>
  <c r="D63" i="44"/>
  <c r="G68" i="44"/>
  <c r="G74" i="44"/>
  <c r="G77" i="44" s="1"/>
  <c r="N34" i="44"/>
  <c r="O35" i="44" s="1"/>
  <c r="O31" i="44" s="1"/>
  <c r="O33" i="44"/>
  <c r="O34" i="44" s="1"/>
  <c r="P35" i="44" s="1"/>
  <c r="P31" i="44" s="1"/>
  <c r="P32" i="44"/>
  <c r="D68" i="44" l="1"/>
  <c r="D74" i="44"/>
  <c r="P33" i="44"/>
  <c r="P34" i="44" s="1"/>
  <c r="Q35" i="44" s="1"/>
  <c r="Q31" i="44" s="1"/>
  <c r="Q32" i="44"/>
  <c r="D77" i="44" l="1"/>
  <c r="D75" i="44"/>
  <c r="E75" i="44" s="1"/>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AH75" i="44" s="1"/>
  <c r="AI75" i="44" s="1"/>
  <c r="AJ75" i="44" s="1"/>
  <c r="AK75" i="44" s="1"/>
  <c r="AL75" i="44" s="1"/>
  <c r="AM75" i="44" s="1"/>
  <c r="AN75" i="44" s="1"/>
  <c r="AO75" i="44" s="1"/>
  <c r="AP75" i="44" s="1"/>
  <c r="AQ75" i="44" s="1"/>
  <c r="Q34" i="44"/>
  <c r="R35" i="44" s="1"/>
  <c r="R31" i="44" s="1"/>
  <c r="R32" i="44"/>
  <c r="Q33" i="44"/>
  <c r="R34" i="44" l="1"/>
  <c r="S35" i="44" s="1"/>
  <c r="S31" i="44" s="1"/>
  <c r="S32" i="44"/>
  <c r="R33" i="44"/>
  <c r="S33" i="44" l="1"/>
  <c r="S34" i="44" s="1"/>
  <c r="T35" i="44" s="1"/>
  <c r="T31" i="44" s="1"/>
  <c r="T32" i="44"/>
  <c r="U32" i="44" l="1"/>
  <c r="T33" i="44"/>
  <c r="U34" i="44" l="1"/>
  <c r="V35" i="44" s="1"/>
  <c r="V31" i="44" s="1"/>
  <c r="T34" i="44"/>
  <c r="U35" i="44" s="1"/>
  <c r="U31" i="44" s="1"/>
  <c r="V32" i="44"/>
  <c r="U33" i="44"/>
  <c r="V33" i="44" l="1"/>
  <c r="V34" i="44" s="1"/>
  <c r="W35" i="44" s="1"/>
  <c r="W31" i="44" s="1"/>
  <c r="W32" i="44"/>
  <c r="X32" i="44" l="1"/>
  <c r="W33" i="44"/>
  <c r="W34" i="44" s="1"/>
  <c r="X35" i="44" s="1"/>
  <c r="X31" i="44" s="1"/>
  <c r="Y32" i="44" l="1"/>
  <c r="X33" i="44"/>
  <c r="X34" i="44" s="1"/>
  <c r="Y35" i="44" s="1"/>
  <c r="Y31" i="44" s="1"/>
  <c r="Z32" i="44" l="1"/>
  <c r="Y33" i="44"/>
  <c r="Y34" i="44" s="1"/>
  <c r="Z35" i="44" s="1"/>
  <c r="Z31" i="44" s="1"/>
  <c r="AA32" i="44" l="1"/>
  <c r="Z33" i="44"/>
  <c r="Z34" i="44" s="1"/>
  <c r="AA35" i="44" s="1"/>
  <c r="AA31" i="44" s="1"/>
  <c r="AA33" i="44" l="1"/>
  <c r="AA34" i="44" s="1"/>
  <c r="AB35" i="44" s="1"/>
  <c r="AB31" i="44" s="1"/>
  <c r="AB32" i="44"/>
  <c r="AB33" i="44" l="1"/>
  <c r="AB34" i="44" s="1"/>
  <c r="AC35" i="44" s="1"/>
  <c r="AC31" i="44" s="1"/>
  <c r="AC32" i="44"/>
  <c r="AD32" i="44" l="1"/>
  <c r="AC33" i="44"/>
  <c r="AC34" i="44" s="1"/>
  <c r="AD35" i="44" s="1"/>
  <c r="AD31" i="44" s="1"/>
  <c r="AE32" i="44" l="1"/>
  <c r="AD33" i="44"/>
  <c r="AD34" i="44" s="1"/>
  <c r="AE35" i="44" s="1"/>
  <c r="AE31" i="44" s="1"/>
  <c r="AF32" i="44" l="1"/>
  <c r="AE33" i="44"/>
  <c r="AE34" i="44" s="1"/>
  <c r="AF35" i="44" s="1"/>
  <c r="AF31" i="44" s="1"/>
  <c r="AG32" i="44" l="1"/>
  <c r="AF33" i="44"/>
  <c r="AF34" i="44" s="1"/>
  <c r="AG35" i="44" s="1"/>
  <c r="AG31" i="44" s="1"/>
  <c r="AG33" i="44" l="1"/>
  <c r="AG34" i="44" s="1"/>
  <c r="AH35" i="44" s="1"/>
  <c r="AH31" i="44" s="1"/>
  <c r="AH32" i="44"/>
  <c r="AH33" i="44" l="1"/>
  <c r="AH34" i="44" s="1"/>
  <c r="AI35" i="44" s="1"/>
  <c r="AI31" i="44" s="1"/>
  <c r="AI32" i="44"/>
  <c r="AJ32" i="44" l="1"/>
  <c r="AI33" i="44"/>
  <c r="AI34" i="44" s="1"/>
  <c r="AJ35" i="44" s="1"/>
  <c r="AJ31" i="44" s="1"/>
  <c r="AK32" i="44" l="1"/>
  <c r="AJ33" i="44"/>
  <c r="AJ34" i="44" s="1"/>
  <c r="AK35" i="44" s="1"/>
  <c r="AK31" i="44" s="1"/>
  <c r="AK33" i="44" l="1"/>
  <c r="AK34" i="44" s="1"/>
  <c r="AL35" i="44" s="1"/>
  <c r="AL31" i="44" s="1"/>
  <c r="AL32" i="44"/>
  <c r="AM32" i="44" l="1"/>
  <c r="AL33" i="44"/>
  <c r="AL34" i="44" s="1"/>
  <c r="AM35" i="44" s="1"/>
  <c r="AM31" i="44" s="1"/>
  <c r="AN32" i="44" l="1"/>
  <c r="AM33" i="44"/>
  <c r="AM34" i="44" s="1"/>
  <c r="AN35" i="44" s="1"/>
  <c r="AN31" i="44" s="1"/>
  <c r="AO32" i="44" l="1"/>
  <c r="AN33" i="44"/>
  <c r="AN34" i="44" s="1"/>
  <c r="AO35" i="44" s="1"/>
  <c r="AO31" i="44" s="1"/>
  <c r="AP32" i="44" l="1"/>
  <c r="AP33" i="44" s="1"/>
  <c r="AO33" i="44"/>
  <c r="AP34" i="44" l="1"/>
  <c r="AO34" i="44"/>
  <c r="AP35" i="44" s="1"/>
  <c r="AP31" i="4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<sst xmlns="http://schemas.openxmlformats.org/spreadsheetml/2006/main" count="802" uniqueCount="532">
  <si>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</si>
  <si>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</si>
  <si>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</si>
  <si>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</si>
  <si>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</si>
  <si>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</si>
  <si>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</si>
  <si>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</si>
  <si>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</si>
  <si>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</si>
  <si>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</si>
  <si>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</si>
  <si>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</si>
  <si>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</si>
  <si>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</si>
  <si>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</si>
  <si>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</si>
  <si>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</si>
  <si>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</si>
  <si>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</si>
  <si>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</si>
  <si>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</si>
  <si>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</si>
  <si>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</si>
  <si>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</si>
  <si>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</si>
  <si>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</si>
  <si>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</si>
  <si>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</si>
  <si>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</si>
  <si>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</si>
  <si>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</si>
  <si>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</si>
  <si>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</si>
  <si>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</si>
  <si>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</si>
  <si>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</si>
  <si>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</si>
  <si>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</si>
  <si>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</si>
  <si>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</si>
  <si>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</si>
  <si>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</si>
  <si>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2</t>
  </si>
  <si>
    <t>3</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</si>
  <si>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</si>
  <si>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</si>
  <si>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</si>
  <si>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</si>
  <si>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</si>
  <si>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</si>
  <si>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</si>
  <si>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</si>
  <si>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</si>
  <si>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</si>
  <si>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</si>
  <si>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</si>
  <si>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</si>
  <si>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</si>
  <si>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</si>
  <si>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</si>
  <si>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</si>
  <si>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</si>
  <si>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</si>
  <si>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</si>
  <si>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</si>
  <si>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</si>
  <si>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</si>
  <si>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</si>
  <si>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</si>
  <si>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</si>
  <si>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</si>
  <si>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</si>
  <si>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</si>
  <si>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</si>
  <si>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</si>
  <si>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</si>
  <si>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</si>
  <si>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</si>
  <si>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</si>
  <si>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</si>
  <si>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</si>
  <si>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</si>
  <si>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</si>
  <si>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</si>
  <si>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</si>
  <si>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</si>
  <si>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</si>
  <si>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</si>
  <si>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</si>
  <si>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</si>
  <si>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</si>
  <si>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</si>
  <si>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</si>
  <si>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</si>
  <si>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</si>
  <si>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</si>
  <si>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</si>
  <si>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</si>
  <si>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</si>
  <si>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</si>
  <si>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</si>
  <si>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</si>
  <si>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</si>
  <si>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</si>
  <si>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</si>
  <si>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</si>
  <si>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</si>
  <si>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</si>
  <si>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</si>
  <si>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</si>
  <si>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</si>
  <si>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</si>
  <si>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</si>
  <si>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</si>
  <si>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</si>
  <si>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</si>
  <si>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</si>
  <si>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</si>
  <si>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</si>
  <si>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</si>
  <si>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</si>
  <si>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</si>
  <si>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</si>
  <si>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</si>
  <si>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</si>
  <si>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</si>
  <si>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</si>
  <si>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</si>
  <si>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</si>
  <si>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</si>
  <si>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</si>
  <si>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Membru partener  APL</t>
  </si>
  <si>
    <t>Membru partener APC</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</si>
  <si>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</si>
  <si>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</si>
  <si>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</si>
  <si>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</si>
  <si>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</si>
  <si>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</si>
  <si>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</si>
  <si>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</si>
  <si>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</si>
  <si>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</si>
  <si>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</si>
  <si>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</si>
  <si>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</si>
  <si>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</si>
  <si>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</si>
  <si>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</si>
  <si>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</si>
  <si>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</si>
  <si>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</si>
  <si>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</si>
  <si>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</si>
  <si>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</si>
  <si>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</si>
  <si>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</si>
  <si>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</si>
  <si>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</si>
  <si>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</si>
  <si>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</si>
  <si>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</si>
  <si>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</si>
  <si>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</si>
  <si>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</si>
  <si>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</si>
  <si>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</si>
  <si>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</si>
  <si>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</si>
  <si>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</si>
  <si>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</si>
  <si>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Solicitant din categoria Autorităţi publice centrale,  inclusiv Parteneriate intre acestia</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</si>
  <si>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</si>
  <si>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</si>
  <si>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</si>
  <si>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</si>
  <si>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</si>
  <si>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</si>
  <si>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</si>
  <si>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</si>
  <si>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</si>
  <si>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</si>
  <si>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</si>
  <si>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</si>
  <si>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</si>
  <si>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</si>
  <si>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</si>
  <si>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</si>
  <si>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</si>
  <si>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</si>
  <si>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</si>
  <si>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</si>
  <si>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</si>
  <si>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</si>
  <si>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</si>
  <si>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</si>
  <si>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</si>
  <si>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</si>
  <si>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</si>
  <si>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</si>
  <si>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</si>
  <si>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</si>
  <si>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</si>
  <si>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</si>
  <si>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</si>
  <si>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</si>
  <si>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</si>
  <si>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</si>
  <si>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</si>
  <si>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</si>
  <si>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</si>
  <si>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</si>
  <si>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</si>
  <si>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</si>
  <si>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</si>
  <si>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</si>
  <si>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</si>
  <si>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</si>
  <si>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</si>
  <si>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</si>
  <si>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</si>
  <si>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</si>
  <si>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</si>
  <si>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</si>
  <si>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</si>
  <si>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</si>
  <si>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</si>
  <si>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</si>
  <si>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</si>
  <si>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</si>
  <si>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</si>
  <si>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</si>
  <si>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</si>
  <si>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</si>
  <si>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</si>
  <si>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</si>
  <si>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</si>
  <si>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</si>
  <si>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</si>
  <si>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</si>
  <si>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</si>
  <si>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</si>
  <si>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</si>
  <si>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</si>
  <si>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</si>
  <si>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Cheltuieli aferente digitalizarii obiectivului de investitii</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</si>
  <si>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</si>
  <si>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</si>
  <si>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</si>
  <si>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</si>
  <si>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</si>
  <si>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</si>
  <si>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</si>
  <si>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</si>
  <si>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</si>
  <si>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</si>
  <si>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</si>
  <si>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</si>
  <si>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</si>
  <si>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</si>
  <si>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</si>
  <si>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</si>
  <si>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</si>
  <si>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</si>
  <si>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</si>
  <si>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</si>
  <si>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</si>
  <si>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</si>
  <si>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</si>
  <si>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</si>
  <si>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</si>
  <si>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</si>
  <si>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</si>
  <si>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</si>
  <si>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</si>
  <si>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</si>
  <si>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</si>
  <si>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</si>
  <si>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</si>
  <si>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</si>
  <si>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</si>
  <si>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</si>
  <si>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</si>
  <si>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</si>
  <si>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</si>
  <si>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</si>
  <si>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</si>
  <si>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</si>
  <si>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</si>
  <si>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</si>
  <si>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</si>
  <si>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</si>
  <si>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</si>
  <si>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</si>
  <si>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</si>
  <si>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</si>
  <si>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</si>
  <si>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</si>
  <si>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</si>
  <si>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</si>
  <si>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</si>
  <si>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</si>
  <si>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</si>
  <si>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</si>
  <si>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</si>
  <si>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</si>
  <si>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</si>
  <si>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</si>
  <si>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</si>
  <si>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</si>
  <si>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</si>
  <si>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</si>
  <si>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</si>
  <si>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5.6 Cheltuieli conexe investitiei de baza</t>
  </si>
  <si>
    <t>Solicitant din categoria UAT, instituții publice locale , inclusiv Parteneriate între acestia</t>
  </si>
  <si>
    <t>Solicitant parteneriate intre APL si APC</t>
  </si>
  <si>
    <t>CHELTUIELI SUB FORMA DE RATE FORFETARE</t>
  </si>
  <si>
    <t>Cheltuili sub forma de rata forfetara</t>
  </si>
  <si>
    <r>
      <t xml:space="preserve">Cheltuielile diverse şi neprevăzute </t>
    </r>
    <r>
      <rPr>
        <sz val="9"/>
        <color rgb="FFFF0000"/>
        <rFont val="Calibri"/>
        <family val="2"/>
        <scheme val="minor"/>
      </rPr>
      <t>în limita a 10% din valoarea cheltuielilor eligibile cuprinse la capitolele/subcapitolelele 1.1, 1.2, 1.3, 2 și 4</t>
    </r>
  </si>
  <si>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</si>
  <si>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</si>
  <si>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</si>
  <si>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</si>
  <si>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</si>
  <si>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</si>
  <si>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</si>
  <si>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</si>
  <si>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</si>
  <si>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</si>
  <si>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</si>
  <si>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</si>
  <si>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</si>
  <si>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</si>
  <si>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</si>
  <si>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</si>
  <si>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</si>
  <si>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</si>
  <si>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</si>
  <si>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 xml:space="preserve">Prioritate: Prioritatea 3 	O regiune cu comunități prietenoase cu mediul </t>
  </si>
  <si>
    <t>Fond: FEDR</t>
  </si>
  <si>
    <t>Obiectiv de politică: 2 O Europă mai verde, reziliență,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</si>
  <si>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</si>
  <si>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</si>
  <si>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</si>
  <si>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</si>
  <si>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</si>
  <si>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</si>
  <si>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</si>
  <si>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</si>
  <si>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</si>
  <si>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</si>
  <si>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</si>
  <si>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</si>
  <si>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</si>
  <si>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</si>
  <si>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</si>
  <si>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</si>
  <si>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</si>
  <si>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</si>
  <si>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</si>
  <si>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</si>
  <si>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</si>
  <si>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</si>
  <si>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</si>
  <si>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</si>
  <si>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</si>
  <si>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</si>
  <si>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</si>
  <si>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</si>
  <si>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</si>
  <si>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</si>
  <si>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</si>
  <si>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</si>
  <si>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Foaia de lucru  Buget SMIS- Foaia de lucru Buget SMIS este completată automat. </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</si>
  <si>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</si>
  <si>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</si>
  <si>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</si>
  <si>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</si>
  <si>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</si>
  <si>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</si>
  <si>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</si>
  <si>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</si>
  <si>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</si>
  <si>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</si>
  <si>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</si>
  <si>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</si>
  <si>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</si>
  <si>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</si>
  <si>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</si>
  <si>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</si>
  <si>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</si>
  <si>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</si>
  <si>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</si>
  <si>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</si>
  <si>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</si>
  <si>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</si>
  <si>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TVA (eligibila si neeligibila)</t>
  </si>
  <si>
    <t>Cheltuieli  aferente activităților ce vizează  întărirea capacității administrative</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</si>
  <si>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</si>
  <si>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</si>
  <si>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</si>
  <si>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</si>
  <si>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</si>
  <si>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</si>
  <si>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</si>
  <si>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</si>
  <si>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</si>
  <si>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</si>
  <si>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</si>
  <si>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</si>
  <si>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</si>
  <si>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</si>
  <si>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</si>
  <si>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</si>
  <si>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</si>
  <si>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</si>
  <si>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</si>
  <si>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</si>
  <si>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</si>
  <si>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</si>
  <si>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</si>
  <si>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</si>
  <si>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</si>
  <si>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</si>
  <si>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</si>
  <si>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</si>
  <si>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</si>
  <si>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</si>
  <si>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</si>
  <si>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</si>
  <si>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</si>
  <si>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</si>
  <si>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</si>
  <si>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</si>
  <si>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</si>
  <si>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</si>
  <si>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</si>
  <si>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</si>
  <si>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</si>
  <si>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</si>
  <si>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</si>
  <si>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</si>
  <si>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</si>
  <si>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</si>
  <si>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</si>
  <si>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</si>
  <si>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</si>
  <si>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</si>
  <si>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</si>
  <si>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</si>
  <si>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</si>
  <si>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</si>
  <si>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</si>
  <si>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</si>
  <si>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</si>
  <si>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</si>
  <si>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</si>
  <si>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</si>
  <si>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</si>
  <si>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</si>
  <si>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</si>
  <si>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</si>
  <si>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</si>
  <si>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</si>
  <si>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</si>
  <si>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</si>
  <si>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</si>
  <si>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</si>
  <si>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</si>
  <si>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 xml:space="preserve"> se completează automat. </t>
  </si>
  <si>
    <t>Foaia de lucru Amortizare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</si>
  <si>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</si>
  <si>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Foaia de lucru  Funding Gap </t>
  </si>
  <si>
    <t>Obiectivul Specific 2.1  Promovarea eficienței energetice și reducerea emisiilor de gaze cu efect de seră/Acțiunea 3.2. Eficiență energetică în clădiri publice</t>
  </si>
  <si>
    <r>
      <t>Obtinerea terenului</t>
    </r>
    <r>
      <rPr>
        <sz val="9"/>
        <color rgb="FFFF0000"/>
        <rFont val="Calibri"/>
        <family val="2"/>
        <scheme val="minor"/>
      </rPr>
      <t xml:space="preserve"> </t>
    </r>
  </si>
  <si>
    <t xml:space="preserve">Cheltuieli auxiliare investiției de bază in limita maxima de </t>
  </si>
  <si>
    <t>Construcţii şi instalaţii (inclusiv cheltuieli auxiliare investiției de bază)</t>
  </si>
  <si>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aferente cheltuielilor auxiliare investiției de bază</t>
    </r>
  </si>
  <si>
    <r>
      <rPr>
        <b/>
        <sz val="9"/>
        <color rgb="FFFF0000"/>
        <rFont val="Calibri"/>
        <family val="2"/>
        <scheme val="minor"/>
      </rPr>
      <t>Din care</t>
    </r>
    <r>
      <rPr>
        <sz val="9"/>
        <rFont val="Calibri"/>
        <family val="2"/>
        <scheme val="minor"/>
      </rPr>
      <t>: Montaj utilaje, echipamente tehnologice şi funcţionale    aferente cheltuielilor auxiliare investiției de bază</t>
    </r>
  </si>
  <si>
    <r>
      <rPr>
        <b/>
        <sz val="9"/>
        <color rgb="FFFF0000"/>
        <rFont val="Calibri"/>
        <family val="2"/>
        <scheme val="minor"/>
      </rPr>
      <t>Din care</t>
    </r>
    <r>
      <rPr>
        <sz val="9"/>
        <rFont val="Calibri"/>
        <family val="2"/>
        <scheme val="minor"/>
      </rPr>
      <t>: Utilaje, echipamente tehnologice şi       funcţionale care necesită montaj   aferente cheltuielilor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</si>
  <si>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aferente cheltuielilor auxiliare investiției de bază</t>
    </r>
  </si>
  <si>
    <r>
      <rPr>
        <b/>
        <sz val="9"/>
        <color rgb="FFFF0000"/>
        <rFont val="Calibri"/>
        <family val="2"/>
        <scheme val="minor"/>
      </rPr>
      <t>Din care</t>
    </r>
    <r>
      <rPr>
        <sz val="9"/>
        <rFont val="Calibri"/>
        <family val="2"/>
        <scheme val="minor"/>
      </rPr>
      <t>: Active necorporale aferente cheltuielilor auxiliare investiției de bază</t>
    </r>
  </si>
  <si>
    <t>Montaj utilaje, echipamente tehnologice şi funcţionale  (inclusiv cheltuieli auxiliare investiției de bază)</t>
  </si>
  <si>
    <t>Utilaje, echipamente tehnologice şi       funcţionale care necesită montaj    (inclusiv cheltuieli auxiliare investiției de bază)</t>
  </si>
  <si>
    <t>Utilaje, echipamente tehnologice şi   funcţionale care nu necesită montaj şi echipamente de transport(inclusiv cheltuieli auxiliare investiției de bază)</t>
  </si>
  <si>
    <t>Dotări (inclusiv cheltuieli auxiliare investiției de bază)</t>
  </si>
  <si>
    <r>
      <rPr>
        <b/>
        <sz val="9"/>
        <color rgb="FFFF0000"/>
        <rFont val="Calibri"/>
        <family val="2"/>
        <scheme val="minor"/>
      </rPr>
      <t>Din care</t>
    </r>
    <r>
      <rPr>
        <sz val="9"/>
        <rFont val="Calibri"/>
        <family val="2"/>
        <scheme val="minor"/>
      </rPr>
      <t>: Dotari  auxiliare investiției de bază)</t>
    </r>
  </si>
  <si>
    <t>Active necorporale (inclusiv cheltuieli auxiliare investiției de bază)</t>
  </si>
  <si>
    <t>Cheltuieli auxiliare investiției de bază</t>
  </si>
  <si>
    <t>o   capitolul 1 - Cheltuieli pentru obținerea şi amenajarea terenului, subcapitolele 1.2, 1.3, 1.4.;</t>
  </si>
  <si>
    <t>o   capitolul 6 - Cheltuieli pentru probe tehnologice şi teste</t>
  </si>
  <si>
    <t>·      Cheltuielile soft  cheltuieli  aferente activităților ce vizează întărirea capacității administrative a autorităților publice pentru dezvoltarea de proiecte care vizează ”deep renovation” pe eficiență energetică prin instruiri, schimburi de bune practici, inclusiv cheltuieli cu întocmirea de strategii pentru eficiență energetică (ex. strategii de reducere a emisiilor de CO2)  etc.</t>
  </si>
  <si>
    <t>Cheltuieli indirecte conform art. 54 lit.a RDC 1060/2021</t>
  </si>
  <si>
    <t>Cheltuieli indirecte conform art. 54 lit.a RDC 1060/2023</t>
  </si>
  <si>
    <t xml:space="preserve">se vor completa informațiile cu activele care fac obiectul investiției. </t>
  </si>
  <si>
    <t xml:space="preserve">o   capitolul 7 -Cheltuieli aferente marjei de buget şi pentru constituirea rezervei de implementare pentru ajustarea de preţ </t>
  </si>
  <si>
    <t>LUCRĂRI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</si>
  <si>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</si>
  <si>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</si>
  <si>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</si>
  <si>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 xml:space="preserve">3.8.3 Coordonator în materie de securitate şi sănătate </t>
  </si>
  <si>
    <t xml:space="preserve">CAP. 3 - 3.8.3 Coordonator în materie de securitate şi sănătate - conform  Hotărârii Guvernului nr. 300/2006, cu modificările şi completările  ulterioare    </t>
  </si>
  <si>
    <t>CAP. 4 - 4.3 Utilaje, echipamente tehnologice şi funcţionale care necesită montaj</t>
  </si>
  <si>
    <t>ECHIPAMENTE/ DOTARI/ACTIVE CORPORALE</t>
  </si>
  <si>
    <t>CAP. 4 - 4.4 Utilaje, echipamente tehnologice şi funcţionale care nu necesită montaj şi echipamente de transport</t>
  </si>
  <si>
    <t>CAP. 4 - 4.2 Montaj utilaje, echipamente tehnologice şi funcţionale</t>
  </si>
  <si>
    <t>CAP. 5 - 5.1.1 Lucrări de construcţii şi instalaţii aferente organizării de şantier</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</si>
  <si>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</si>
  <si>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</si>
  <si>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</si>
  <si>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</si>
  <si>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</si>
  <si>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</si>
  <si>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</si>
  <si>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t>Cheltuieli pentru asigurarea utilităţilor necesare obiectivului</t>
  </si>
  <si>
    <t xml:space="preserve"> Cheltuieli pentru asigurarea utilităților necesare obiectivului de investiții</t>
  </si>
  <si>
    <t>Certificarea performanţei energetice şi auditul energetic al clădirilor, auditul de siguranţă rutieră</t>
  </si>
  <si>
    <t>3.8.3.</t>
  </si>
  <si>
    <t xml:space="preserve">Coordonator în materie de securitate şi sănătate - conform  Hotărârii Guvernului nr. 300/2006, cu modificările şi completările  ulterioare    </t>
  </si>
  <si>
    <t xml:space="preserve">7.2. </t>
  </si>
  <si>
    <t xml:space="preserve">Cheltuieli aferente marjei de buget şi pentru constituirea rezervei de implementare pentru ajustarea de preţ </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</si>
  <si>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</si>
  <si>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</si>
  <si>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CAP.8</t>
  </si>
  <si>
    <t>8.1.</t>
  </si>
  <si>
    <t>TOTAL CAPITOL 8</t>
  </si>
  <si>
    <t>CAP.3 - 3.5.3 Studiu de fezabilitate/ documentație de avizare a lucrărilor de intervenții și deviz general</t>
  </si>
  <si>
    <t>din valoarea eligibilă a cheltuielilor aferente cap.1, cap.2, cap.4 (punctul 4.1, punctul 4.2) și cap. 5 (punctul 5.1.1),  conform cap. 5.3.2.Categorii și plafoane de cheltuieli eligibile din ghidul solicitantului</t>
  </si>
  <si>
    <t>(cu exceptia subapitolului 3.4  - Consultanță) sunt eligibile cumulat, în limita a 10% din valoarea cheltuielilor eligibile finanțate în cadrul capitolul 4 „Cheltuieli pentru investiția de bază”,conform cap. 5.3.2.Categorii și plafoane de cheltuieli eligibile din ghidul solicitantului</t>
  </si>
  <si>
    <t>din valoarea cheltuielilor eligibile cuprinse la capitolele/subcapitolelele 1.1, 1.2, 1.3, 2 și 4 ,  conform cap. 5.3.2.Categorii și plafoane de cheltuieli eligibile din ghidul solicitantului</t>
  </si>
  <si>
    <r>
      <t>Cheltuieli pentru proiectare și asistență tehnică</t>
    </r>
    <r>
      <rPr>
        <b/>
        <sz val="9"/>
        <color rgb="FFFF0000"/>
        <rFont val="Calibri"/>
        <family val="2"/>
        <scheme val="minor"/>
      </rPr>
      <t xml:space="preserve"> (cu exceptia subapitolului 3.4  - Consultanță) sunt eligibile cumulat, în limita a 10% din valoarea cheltuielilor eligibile finanțate în cadrul capitolul 4 „Cheltuieli pentru investiția de bază”, conform cap. 5.3.2.Categorii și plafoane de cheltuieli eligibile din ghidul solicitantului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</si>
</sst>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164" formatCode="#,##0.0000"/>
  </numFmts>
  <fonts count="61"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i/>
      <sz val="9"/>
      <color theme="1"/>
      <name val="Calibri"/>
      <family val="2"/>
      <scheme val="minor"/>
    </font>
    <font>
      <b/>
      <sz val="9"/>
      <color theme="3"/>
      <name val="Calibri"/>
      <family val="2"/>
      <scheme val="minor"/>
    </font>
    <font>
      <b/>
      <sz val="9"/>
      <color rgb="FFC00000"/>
      <name val="Calibri"/>
      <family val="2"/>
      <scheme val="minor"/>
    </font>
    <font>
      <b/>
      <sz val="6"/>
      <name val="Calibri"/>
      <family val="2"/>
      <scheme val="minor"/>
    </font>
    <font>
      <sz val="6"/>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sz val="6"/>
      <color theme="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b/>
      <sz val="6"/>
      <color theme="0"/>
      <name val="Calibri"/>
      <family val="2"/>
      <scheme val="minor"/>
    </font>
    <font>
      <b/>
      <sz val="11"/>
      <color indexed="8"/>
      <name val="Calibri"/>
      <family val="2"/>
    </font>
    <font>
      <sz val="6"/>
      <color rgb="FFFF0000"/>
      <name val="Calibri"/>
      <family val="2"/>
      <scheme val="minor"/>
    </font>
    <font>
      <sz val="10"/>
      <color rgb="FFFF0000"/>
      <name val="Calibri"/>
      <family val="2"/>
      <scheme val="minor"/>
    </font>
    <font>
      <sz val="7"/>
      <color theme="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4" fillId="0" borderId="0" applyBorder="0" applyProtection="0"/>
    <xf numFmtId="0" fontId="44" fillId="0" borderId="0" applyBorder="0" applyProtection="0"/>
    <xf numFmtId="0" fontId="44" fillId="0" borderId="0" applyBorder="0" applyProtection="0">
      <alignment horizontal="left"/>
    </xf>
    <xf numFmtId="0" fontId="44" fillId="0" borderId="0" applyBorder="0" applyProtection="0"/>
    <xf numFmtId="0" fontId="45" fillId="0" borderId="0" applyBorder="0" applyProtection="0">
      <alignment horizontal="left"/>
    </xf>
    <xf numFmtId="0" fontId="45" fillId="0" borderId="0" applyBorder="0" applyProtection="0"/>
  </cellStyleXfs>
  <cellXfs count="451">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0" fontId="8" fillId="2" borderId="0" xfId="5" applyNumberFormat="1" applyFont="1" applyFill="1" applyBorder="1" applyAlignment="1" applyProtection="1">
      <alignment horizontal="center" vertical="top"/>
      <protection locked="0"/>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4" fillId="0" borderId="0" xfId="1" applyFont="1" applyAlignment="1" applyProtection="1">
      <alignment horizontal="center" vertical="top"/>
      <protection hidden="1"/>
    </xf>
    <xf numFmtId="0" fontId="9" fillId="3" borderId="0" xfId="0" applyFont="1" applyFill="1" applyAlignment="1">
      <alignment horizontal="center" vertical="center"/>
    </xf>
    <xf numFmtId="0" fontId="26" fillId="0" borderId="0" xfId="0" applyFont="1"/>
    <xf numFmtId="0" fontId="27" fillId="0" borderId="0" xfId="0" applyFont="1"/>
    <xf numFmtId="10" fontId="26" fillId="4" borderId="0" xfId="0" applyNumberFormat="1" applyFont="1" applyFill="1"/>
    <xf numFmtId="0" fontId="7" fillId="2" borderId="3" xfId="0" applyFont="1" applyFill="1" applyBorder="1" applyAlignment="1" applyProtection="1">
      <alignment vertical="top" wrapText="1"/>
      <protection locked="0"/>
    </xf>
    <xf numFmtId="0" fontId="27" fillId="0" borderId="0" xfId="0" applyFont="1" applyAlignment="1">
      <alignment vertical="top" wrapText="1"/>
    </xf>
    <xf numFmtId="0" fontId="27" fillId="0" borderId="0" xfId="0" applyFont="1" applyAlignment="1">
      <alignment horizontal="left" vertical="top" wrapText="1"/>
    </xf>
    <xf numFmtId="0" fontId="33" fillId="0" borderId="0" xfId="0" applyFont="1" applyAlignment="1">
      <alignment vertical="top" wrapText="1"/>
    </xf>
    <xf numFmtId="0" fontId="33" fillId="0" borderId="0" xfId="0" applyFont="1"/>
    <xf numFmtId="9" fontId="26" fillId="0" borderId="0" xfId="0" applyNumberFormat="1" applyFont="1"/>
    <xf numFmtId="4" fontId="30" fillId="0" borderId="0" xfId="0" applyNumberFormat="1" applyFont="1"/>
    <xf numFmtId="49" fontId="31" fillId="0" borderId="0" xfId="1" applyNumberFormat="1" applyFont="1" applyAlignment="1">
      <alignment horizontal="center" vertical="top"/>
    </xf>
    <xf numFmtId="49" fontId="27"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49" fontId="10" fillId="0" borderId="3" xfId="1" applyNumberFormat="1" applyFont="1" applyBorder="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2" fillId="3" borderId="3" xfId="1" applyNumberFormat="1" applyFont="1" applyFill="1" applyBorder="1" applyAlignment="1">
      <alignment horizontal="center"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0" fontId="22" fillId="3" borderId="3" xfId="0" applyFont="1" applyFill="1" applyBorder="1" applyAlignment="1">
      <alignment horizontal="center" vertical="center"/>
    </xf>
    <xf numFmtId="0" fontId="22"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2"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2"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3" fillId="3" borderId="3" xfId="1" applyNumberFormat="1" applyFont="1" applyFill="1" applyBorder="1" applyAlignment="1">
      <alignment horizontal="right" vertical="top"/>
    </xf>
    <xf numFmtId="0" fontId="23"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0" fontId="21" fillId="3" borderId="0" xfId="0" applyFont="1" applyFill="1" applyAlignment="1">
      <alignment horizontal="right"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13" fillId="0" borderId="0" xfId="1" applyNumberFormat="1" applyFont="1" applyAlignment="1">
      <alignment horizontal="right" vertical="top"/>
    </xf>
    <xf numFmtId="49" fontId="7" fillId="0" borderId="8" xfId="1" applyNumberFormat="1" applyFont="1" applyBorder="1" applyAlignment="1">
      <alignment horizontal="center" vertical="top"/>
    </xf>
    <xf numFmtId="0" fontId="7" fillId="0" borderId="8" xfId="1" applyFont="1" applyBorder="1" applyAlignment="1">
      <alignment vertical="top" wrapText="1"/>
    </xf>
    <xf numFmtId="4" fontId="7" fillId="0" borderId="7" xfId="1" applyNumberFormat="1" applyFont="1" applyBorder="1" applyAlignment="1">
      <alignment horizontal="center" vertical="distributed"/>
    </xf>
    <xf numFmtId="10"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0" fontId="7" fillId="0" borderId="3" xfId="1" applyFont="1" applyBorder="1" applyAlignment="1">
      <alignment vertical="top" wrapText="1"/>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5" fillId="3" borderId="3" xfId="1" applyFont="1" applyFill="1" applyBorder="1" applyAlignment="1">
      <alignment horizontal="left" vertical="top" wrapText="1"/>
    </xf>
    <xf numFmtId="0" fontId="35" fillId="0" borderId="3" xfId="1" applyFont="1" applyBorder="1" applyAlignment="1">
      <alignment horizontal="left" vertical="top" wrapText="1"/>
    </xf>
    <xf numFmtId="0" fontId="33" fillId="0" borderId="0" xfId="0" applyFont="1" applyAlignment="1">
      <alignment horizontal="center" vertical="top" wrapText="1"/>
    </xf>
    <xf numFmtId="0" fontId="35" fillId="0" borderId="3" xfId="1" applyFont="1" applyBorder="1" applyAlignment="1">
      <alignment vertical="top"/>
    </xf>
    <xf numFmtId="0" fontId="35" fillId="0" borderId="4" xfId="1" applyFont="1" applyBorder="1" applyAlignment="1">
      <alignment vertical="top"/>
    </xf>
    <xf numFmtId="4" fontId="37" fillId="0" borderId="3" xfId="1" applyNumberFormat="1" applyFont="1" applyBorder="1" applyAlignment="1">
      <alignment horizontal="center" vertical="center" wrapText="1"/>
    </xf>
    <xf numFmtId="0" fontId="35" fillId="0" borderId="3" xfId="1" applyFont="1" applyBorder="1" applyAlignment="1">
      <alignment horizontal="center" vertical="top"/>
    </xf>
    <xf numFmtId="4" fontId="38" fillId="3" borderId="3" xfId="1" applyNumberFormat="1" applyFont="1" applyFill="1" applyBorder="1" applyAlignment="1">
      <alignment horizontal="right" vertical="top"/>
    </xf>
    <xf numFmtId="0" fontId="38" fillId="3" borderId="3" xfId="1" applyFont="1" applyFill="1" applyBorder="1" applyAlignment="1">
      <alignment horizontal="center" vertical="top"/>
    </xf>
    <xf numFmtId="0" fontId="35" fillId="0" borderId="3" xfId="1" applyFont="1" applyBorder="1" applyAlignment="1">
      <alignment horizontal="center" vertical="center"/>
    </xf>
    <xf numFmtId="0" fontId="36" fillId="0" borderId="3" xfId="1" applyFont="1" applyBorder="1" applyAlignment="1">
      <alignment horizontal="left" vertical="top" wrapText="1"/>
    </xf>
    <xf numFmtId="0" fontId="36" fillId="0" borderId="3" xfId="1" applyFont="1" applyBorder="1" applyAlignment="1">
      <alignment horizontal="center" vertical="top"/>
    </xf>
    <xf numFmtId="0" fontId="36" fillId="0" borderId="3" xfId="1" applyFont="1" applyBorder="1" applyAlignment="1">
      <alignment horizontal="left" vertical="top"/>
    </xf>
    <xf numFmtId="0" fontId="38" fillId="3" borderId="3" xfId="1" applyFont="1" applyFill="1" applyBorder="1" applyAlignment="1">
      <alignment horizontal="left" vertical="top"/>
    </xf>
    <xf numFmtId="0" fontId="38" fillId="3" borderId="3" xfId="1" applyFont="1" applyFill="1" applyBorder="1" applyAlignment="1">
      <alignment horizontal="left" vertical="top" wrapText="1"/>
    </xf>
    <xf numFmtId="0" fontId="35" fillId="0" borderId="3" xfId="1" applyFont="1" applyBorder="1" applyAlignment="1">
      <alignment horizontal="left" vertical="top"/>
    </xf>
    <xf numFmtId="0" fontId="35" fillId="3" borderId="3" xfId="1" applyFont="1" applyFill="1" applyBorder="1" applyAlignment="1">
      <alignment horizontal="center" vertical="top"/>
    </xf>
    <xf numFmtId="0" fontId="38" fillId="3" borderId="3" xfId="1" applyFont="1" applyFill="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3" xfId="1" applyFont="1" applyBorder="1" applyAlignment="1" applyProtection="1">
      <alignment horizontal="center" vertical="top"/>
      <protection hidden="1"/>
    </xf>
    <xf numFmtId="0" fontId="40" fillId="0" borderId="0" xfId="1" applyFont="1" applyAlignment="1" applyProtection="1">
      <alignment vertical="top"/>
      <protection hidden="1"/>
    </xf>
    <xf numFmtId="4" fontId="40" fillId="0" borderId="0" xfId="1" applyNumberFormat="1" applyFont="1" applyAlignment="1" applyProtection="1">
      <alignment vertical="top"/>
      <protection hidden="1"/>
    </xf>
    <xf numFmtId="0" fontId="40" fillId="0" borderId="0" xfId="1" applyFont="1" applyAlignment="1">
      <alignment vertical="top"/>
    </xf>
    <xf numFmtId="0" fontId="35" fillId="0" borderId="0" xfId="1" applyFont="1" applyAlignment="1">
      <alignment vertical="top"/>
    </xf>
    <xf numFmtId="3" fontId="36" fillId="0" borderId="0" xfId="1" applyNumberFormat="1" applyFont="1" applyAlignment="1">
      <alignment vertical="top"/>
    </xf>
    <xf numFmtId="9" fontId="36" fillId="0" borderId="0" xfId="1" applyNumberFormat="1" applyFont="1" applyAlignment="1">
      <alignment vertical="top"/>
    </xf>
    <xf numFmtId="4" fontId="36" fillId="0" borderId="0" xfId="1" applyNumberFormat="1" applyFont="1" applyAlignment="1">
      <alignment vertical="top"/>
    </xf>
    <xf numFmtId="0" fontId="36" fillId="0" borderId="0" xfId="1" applyFont="1" applyAlignment="1">
      <alignment vertical="top"/>
    </xf>
    <xf numFmtId="4" fontId="35" fillId="0" borderId="0" xfId="1" applyNumberFormat="1" applyFont="1" applyAlignment="1">
      <alignment vertical="top"/>
    </xf>
    <xf numFmtId="49" fontId="23" fillId="4" borderId="3" xfId="1" applyNumberFormat="1" applyFont="1" applyFill="1" applyBorder="1" applyAlignment="1">
      <alignment horizontal="center" vertical="top"/>
    </xf>
    <xf numFmtId="0" fontId="23" fillId="4" borderId="3" xfId="1" applyFont="1" applyFill="1" applyBorder="1" applyAlignment="1">
      <alignment vertical="top" wrapText="1"/>
    </xf>
    <xf numFmtId="4" fontId="23" fillId="4" borderId="3" xfId="1" applyNumberFormat="1" applyFont="1" applyFill="1" applyBorder="1" applyAlignment="1">
      <alignment horizontal="right" vertical="top"/>
    </xf>
    <xf numFmtId="0" fontId="39" fillId="4" borderId="3" xfId="1" applyFont="1" applyFill="1" applyBorder="1" applyAlignment="1" applyProtection="1">
      <alignment horizontal="center" vertical="top"/>
      <protection hidden="1"/>
    </xf>
    <xf numFmtId="0" fontId="22" fillId="4" borderId="3" xfId="1" applyFont="1" applyFill="1" applyBorder="1" applyAlignment="1">
      <alignment horizontal="center" vertical="top"/>
    </xf>
    <xf numFmtId="0" fontId="22" fillId="4" borderId="3" xfId="1" applyFont="1" applyFill="1" applyBorder="1" applyAlignment="1">
      <alignment vertical="top" wrapText="1"/>
    </xf>
    <xf numFmtId="0" fontId="38"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49" fontId="23" fillId="3" borderId="0" xfId="1" applyNumberFormat="1" applyFont="1" applyFill="1" applyAlignment="1">
      <alignment horizontal="center"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42"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6" fillId="0" borderId="3" xfId="1" applyFont="1" applyBorder="1" applyAlignment="1">
      <alignment horizontal="center" vertical="center"/>
    </xf>
    <xf numFmtId="0" fontId="25" fillId="0" borderId="0" xfId="1" applyFont="1" applyAlignment="1">
      <alignment vertical="top"/>
    </xf>
    <xf numFmtId="0" fontId="36" fillId="0" borderId="3" xfId="1" applyFont="1" applyBorder="1" applyAlignment="1">
      <alignment horizontal="left" vertical="center" wrapText="1"/>
    </xf>
    <xf numFmtId="0" fontId="36" fillId="3" borderId="3" xfId="1" applyFont="1" applyFill="1" applyBorder="1" applyAlignment="1">
      <alignment horizontal="left" vertical="top" wrapText="1"/>
    </xf>
    <xf numFmtId="0" fontId="25" fillId="3" borderId="0" xfId="1" applyFont="1" applyFill="1" applyAlignment="1">
      <alignment horizontal="center" vertical="top"/>
    </xf>
    <xf numFmtId="0" fontId="7" fillId="3" borderId="0" xfId="1" applyFont="1" applyFill="1" applyAlignment="1">
      <alignment vertical="top"/>
    </xf>
    <xf numFmtId="164" fontId="7" fillId="0" borderId="0" xfId="0" applyNumberFormat="1" applyFont="1"/>
    <xf numFmtId="4" fontId="23" fillId="3" borderId="5" xfId="1" applyNumberFormat="1" applyFont="1" applyFill="1" applyBorder="1" applyAlignment="1">
      <alignment horizontal="center" vertical="center"/>
    </xf>
    <xf numFmtId="4" fontId="23"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7" fillId="0" borderId="0" xfId="0" applyFont="1"/>
    <xf numFmtId="0" fontId="47" fillId="4" borderId="0" xfId="0" applyFont="1" applyFill="1"/>
    <xf numFmtId="0" fontId="47" fillId="0" borderId="0" xfId="0" applyFont="1" applyAlignment="1">
      <alignment horizontal="center" vertical="center"/>
    </xf>
    <xf numFmtId="0" fontId="47" fillId="0" borderId="3" xfId="0" applyFont="1" applyBorder="1" applyAlignment="1">
      <alignment horizontal="center" vertical="center"/>
    </xf>
    <xf numFmtId="0" fontId="48" fillId="0" borderId="3" xfId="0" applyFont="1" applyBorder="1" applyAlignment="1">
      <alignment horizontal="left" vertical="distributed" wrapText="1"/>
    </xf>
    <xf numFmtId="4" fontId="49" fillId="0" borderId="3" xfId="0" applyNumberFormat="1" applyFont="1" applyBorder="1" applyAlignment="1">
      <alignment horizontal="center" vertical="center" wrapText="1"/>
    </xf>
    <xf numFmtId="4" fontId="47" fillId="0" borderId="3" xfId="0" applyNumberFormat="1" applyFont="1" applyBorder="1" applyAlignment="1">
      <alignment horizontal="center" vertical="center"/>
    </xf>
    <xf numFmtId="0" fontId="48" fillId="0" borderId="3" xfId="0" applyFont="1" applyBorder="1" applyAlignment="1">
      <alignment horizontal="center" vertical="distributed" wrapText="1"/>
    </xf>
    <xf numFmtId="0" fontId="47" fillId="4" borderId="3" xfId="0" applyFont="1" applyFill="1" applyBorder="1" applyAlignment="1">
      <alignment horizontal="center" vertical="center"/>
    </xf>
    <xf numFmtId="0" fontId="48" fillId="4" borderId="3" xfId="0" applyFont="1" applyFill="1" applyBorder="1" applyAlignment="1">
      <alignment vertical="top" wrapText="1"/>
    </xf>
    <xf numFmtId="4" fontId="49" fillId="4" borderId="3" xfId="0" applyNumberFormat="1" applyFont="1" applyFill="1" applyBorder="1" applyAlignment="1">
      <alignment horizontal="center"/>
    </xf>
    <xf numFmtId="4" fontId="48" fillId="2" borderId="3" xfId="0" applyNumberFormat="1" applyFont="1" applyFill="1" applyBorder="1" applyAlignment="1" applyProtection="1">
      <alignment horizontal="left" vertical="center" wrapText="1"/>
      <protection locked="0"/>
    </xf>
    <xf numFmtId="4" fontId="47" fillId="2" borderId="3" xfId="0" applyNumberFormat="1" applyFont="1" applyFill="1" applyBorder="1" applyAlignment="1" applyProtection="1">
      <alignment horizontal="right" vertical="center" wrapText="1"/>
      <protection locked="0"/>
    </xf>
    <xf numFmtId="3" fontId="47" fillId="3" borderId="3" xfId="0" applyNumberFormat="1" applyFont="1" applyFill="1" applyBorder="1" applyAlignment="1">
      <alignment vertical="top" wrapText="1"/>
    </xf>
    <xf numFmtId="0" fontId="47" fillId="3" borderId="0" xfId="0" applyFont="1" applyFill="1" applyAlignment="1">
      <alignment horizontal="center" vertical="center"/>
    </xf>
    <xf numFmtId="3" fontId="48" fillId="0" borderId="0" xfId="0" applyNumberFormat="1" applyFont="1" applyAlignment="1">
      <alignment horizontal="center" vertical="center"/>
    </xf>
    <xf numFmtId="3" fontId="48" fillId="0" borderId="3" xfId="0" applyNumberFormat="1" applyFont="1" applyBorder="1" applyAlignment="1">
      <alignment horizontal="center" vertical="center"/>
    </xf>
    <xf numFmtId="3" fontId="48" fillId="0" borderId="3" xfId="0" applyNumberFormat="1" applyFont="1" applyBorder="1" applyAlignment="1">
      <alignment vertical="top" wrapText="1"/>
    </xf>
    <xf numFmtId="4" fontId="48" fillId="0" borderId="3" xfId="0" applyNumberFormat="1" applyFont="1" applyBorder="1" applyAlignment="1">
      <alignment horizontal="center"/>
    </xf>
    <xf numFmtId="3" fontId="47" fillId="0" borderId="0" xfId="0" applyNumberFormat="1" applyFont="1" applyAlignment="1">
      <alignment horizontal="center" vertical="center"/>
    </xf>
    <xf numFmtId="3" fontId="47" fillId="0" borderId="3" xfId="0" applyNumberFormat="1" applyFont="1" applyBorder="1" applyAlignment="1">
      <alignment horizontal="center" vertical="center"/>
    </xf>
    <xf numFmtId="3" fontId="47" fillId="0" borderId="3" xfId="0" applyNumberFormat="1" applyFont="1" applyBorder="1" applyAlignment="1">
      <alignment vertical="top" wrapText="1"/>
    </xf>
    <xf numFmtId="3" fontId="47" fillId="0" borderId="1" xfId="0" applyNumberFormat="1" applyFont="1" applyBorder="1" applyAlignment="1">
      <alignment vertical="top" wrapText="1"/>
    </xf>
    <xf numFmtId="3" fontId="48" fillId="4" borderId="3" xfId="0" applyNumberFormat="1" applyFont="1" applyFill="1" applyBorder="1" applyAlignment="1">
      <alignment vertical="top" wrapText="1"/>
    </xf>
    <xf numFmtId="4" fontId="48" fillId="4" borderId="3" xfId="0" applyNumberFormat="1" applyFont="1" applyFill="1" applyBorder="1" applyAlignment="1">
      <alignment horizontal="center"/>
    </xf>
    <xf numFmtId="4" fontId="47" fillId="0" borderId="0" xfId="0" applyNumberFormat="1" applyFont="1" applyAlignment="1">
      <alignment vertical="top" wrapText="1"/>
    </xf>
    <xf numFmtId="3" fontId="47" fillId="0" borderId="0" xfId="0" applyNumberFormat="1" applyFont="1" applyAlignment="1">
      <alignment horizontal="right" vertical="top"/>
    </xf>
    <xf numFmtId="0" fontId="50" fillId="0" borderId="0" xfId="0" applyFont="1" applyAlignment="1">
      <alignment horizontal="center" vertical="center"/>
    </xf>
    <xf numFmtId="4" fontId="50" fillId="0" borderId="3" xfId="0" applyNumberFormat="1" applyFont="1" applyBorder="1" applyAlignment="1">
      <alignment horizontal="center" vertical="distributed"/>
    </xf>
    <xf numFmtId="0" fontId="52" fillId="3" borderId="3" xfId="0" applyFont="1" applyFill="1" applyBorder="1" applyAlignment="1" applyProtection="1">
      <alignment horizontal="center"/>
      <protection hidden="1"/>
    </xf>
    <xf numFmtId="4" fontId="53" fillId="0" borderId="3" xfId="0" applyNumberFormat="1" applyFont="1" applyBorder="1" applyAlignment="1" applyProtection="1">
      <alignment horizontal="center" vertical="distributed"/>
      <protection hidden="1"/>
    </xf>
    <xf numFmtId="4" fontId="50" fillId="0" borderId="0" xfId="0" applyNumberFormat="1" applyFont="1" applyAlignment="1">
      <alignment horizontal="center" vertical="top"/>
    </xf>
    <xf numFmtId="0" fontId="51" fillId="0" borderId="2" xfId="0" applyFont="1" applyBorder="1" applyAlignment="1">
      <alignment vertical="top" wrapText="1"/>
    </xf>
    <xf numFmtId="4" fontId="51" fillId="0" borderId="2" xfId="0" applyNumberFormat="1" applyFont="1" applyBorder="1" applyAlignment="1">
      <alignment horizontal="center" vertical="distributed"/>
    </xf>
    <xf numFmtId="4" fontId="50" fillId="0" borderId="0" xfId="0" applyNumberFormat="1" applyFont="1" applyAlignment="1" applyProtection="1">
      <alignment horizontal="center" vertical="top"/>
      <protection hidden="1"/>
    </xf>
    <xf numFmtId="0" fontId="50" fillId="0" borderId="3" xfId="4" applyFont="1" applyBorder="1" applyAlignment="1" applyProtection="1">
      <alignment horizontal="center" vertical="center" wrapText="1"/>
      <protection hidden="1"/>
    </xf>
    <xf numFmtId="4" fontId="50" fillId="0" borderId="3" xfId="0" applyNumberFormat="1" applyFont="1" applyBorder="1" applyAlignment="1" applyProtection="1">
      <alignment horizontal="center" vertical="center" wrapText="1"/>
      <protection hidden="1"/>
    </xf>
    <xf numFmtId="0" fontId="47" fillId="0" borderId="3" xfId="0" applyFont="1" applyBorder="1" applyProtection="1">
      <protection hidden="1"/>
    </xf>
    <xf numFmtId="4" fontId="47" fillId="0" borderId="0" xfId="0" applyNumberFormat="1" applyFont="1" applyAlignment="1" applyProtection="1">
      <alignment vertical="top"/>
      <protection hidden="1"/>
    </xf>
    <xf numFmtId="0" fontId="47" fillId="0" borderId="3" xfId="0" applyFont="1" applyBorder="1" applyAlignment="1" applyProtection="1">
      <alignment vertical="top" wrapText="1"/>
      <protection hidden="1"/>
    </xf>
    <xf numFmtId="4" fontId="47" fillId="0" borderId="3" xfId="0" applyNumberFormat="1" applyFont="1" applyBorder="1" applyAlignment="1" applyProtection="1">
      <alignment horizontal="left" vertical="top" wrapText="1"/>
      <protection hidden="1"/>
    </xf>
    <xf numFmtId="14" fontId="47" fillId="0" borderId="3" xfId="0" applyNumberFormat="1" applyFont="1" applyBorder="1" applyProtection="1">
      <protection hidden="1"/>
    </xf>
    <xf numFmtId="4" fontId="48" fillId="0" borderId="0" xfId="0" applyNumberFormat="1" applyFont="1" applyAlignment="1" applyProtection="1">
      <alignment vertical="top"/>
      <protection hidden="1"/>
    </xf>
    <xf numFmtId="0" fontId="48" fillId="0" borderId="3" xfId="0" applyFont="1" applyBorder="1" applyAlignment="1" applyProtection="1">
      <alignment vertical="top" wrapText="1"/>
      <protection hidden="1"/>
    </xf>
    <xf numFmtId="4" fontId="48" fillId="0" borderId="3" xfId="0" applyNumberFormat="1" applyFont="1" applyBorder="1" applyAlignment="1" applyProtection="1">
      <alignment horizontal="left" vertical="top" wrapText="1"/>
      <protection hidden="1"/>
    </xf>
    <xf numFmtId="0" fontId="48" fillId="0" borderId="3" xfId="0" applyFont="1" applyBorder="1" applyProtection="1">
      <protection hidden="1"/>
    </xf>
    <xf numFmtId="0" fontId="47" fillId="0" borderId="0" xfId="0" applyFont="1" applyProtection="1">
      <protection hidden="1"/>
    </xf>
    <xf numFmtId="3" fontId="47" fillId="0" borderId="0" xfId="0" applyNumberFormat="1" applyFont="1" applyAlignment="1" applyProtection="1">
      <alignment horizontal="center" vertical="center"/>
      <protection hidden="1"/>
    </xf>
    <xf numFmtId="4" fontId="47" fillId="0" borderId="0" xfId="0" applyNumberFormat="1" applyFont="1" applyAlignment="1" applyProtection="1">
      <alignment vertical="top" wrapText="1"/>
      <protection hidden="1"/>
    </xf>
    <xf numFmtId="3" fontId="47" fillId="0" borderId="0" xfId="0" applyNumberFormat="1" applyFont="1" applyAlignment="1" applyProtection="1">
      <alignment horizontal="right" vertical="top"/>
      <protection hidden="1"/>
    </xf>
    <xf numFmtId="0" fontId="48" fillId="0" borderId="2" xfId="0" applyFont="1" applyBorder="1" applyAlignment="1">
      <alignment vertical="top" wrapText="1"/>
    </xf>
    <xf numFmtId="4" fontId="47" fillId="0" borderId="0" xfId="0" applyNumberFormat="1" applyFont="1" applyAlignment="1">
      <alignment horizontal="center" vertical="center"/>
    </xf>
    <xf numFmtId="0" fontId="47" fillId="0" borderId="3" xfId="0" applyFont="1" applyBorder="1" applyAlignment="1">
      <alignment vertical="top" wrapText="1"/>
    </xf>
    <xf numFmtId="0" fontId="48" fillId="0" borderId="0" xfId="0" applyFont="1" applyAlignment="1">
      <alignment horizontal="center" vertical="center"/>
    </xf>
    <xf numFmtId="0" fontId="48" fillId="0" borderId="3" xfId="0" applyFont="1" applyBorder="1" applyAlignment="1">
      <alignment vertical="top" wrapText="1"/>
    </xf>
    <xf numFmtId="0" fontId="47" fillId="4" borderId="3" xfId="0" applyFont="1" applyFill="1" applyBorder="1" applyAlignment="1">
      <alignment vertical="top" wrapText="1"/>
    </xf>
    <xf numFmtId="3" fontId="47" fillId="4" borderId="3" xfId="0" applyNumberFormat="1" applyFont="1" applyFill="1" applyBorder="1" applyAlignment="1">
      <alignment vertical="top" wrapText="1"/>
    </xf>
    <xf numFmtId="3" fontId="48" fillId="3" borderId="0" xfId="0" applyNumberFormat="1" applyFont="1" applyFill="1" applyAlignment="1">
      <alignment horizontal="center" vertical="center"/>
    </xf>
    <xf numFmtId="3" fontId="47" fillId="3" borderId="0" xfId="0" applyNumberFormat="1" applyFont="1" applyFill="1" applyAlignment="1">
      <alignment vertical="top" wrapText="1"/>
    </xf>
    <xf numFmtId="3" fontId="48" fillId="3" borderId="0" xfId="0" applyNumberFormat="1" applyFont="1" applyFill="1" applyAlignment="1">
      <alignment vertical="top" wrapText="1"/>
    </xf>
    <xf numFmtId="4" fontId="48" fillId="3" borderId="0" xfId="0" applyNumberFormat="1" applyFont="1" applyFill="1" applyAlignment="1">
      <alignment horizontal="center"/>
    </xf>
    <xf numFmtId="3" fontId="48" fillId="3" borderId="3" xfId="0" applyNumberFormat="1" applyFont="1" applyFill="1" applyBorder="1" applyAlignment="1">
      <alignment vertical="top" wrapText="1"/>
    </xf>
    <xf numFmtId="4" fontId="48" fillId="3" borderId="3" xfId="0" applyNumberFormat="1" applyFont="1" applyFill="1" applyBorder="1" applyAlignment="1">
      <alignment horizontal="center"/>
    </xf>
    <xf numFmtId="3" fontId="47" fillId="3" borderId="0" xfId="0" applyNumberFormat="1" applyFont="1" applyFill="1" applyAlignment="1">
      <alignment horizontal="left" vertical="top" wrapText="1"/>
    </xf>
    <xf numFmtId="4" fontId="48" fillId="3" borderId="9" xfId="0" applyNumberFormat="1" applyFont="1" applyFill="1" applyBorder="1" applyAlignment="1">
      <alignment horizontal="center"/>
    </xf>
    <xf numFmtId="4" fontId="48" fillId="2" borderId="7" xfId="0" applyNumberFormat="1" applyFont="1" applyFill="1" applyBorder="1" applyAlignment="1" applyProtection="1">
      <alignment horizontal="center"/>
      <protection locked="0"/>
    </xf>
    <xf numFmtId="4" fontId="48" fillId="2" borderId="8" xfId="0" applyNumberFormat="1" applyFont="1" applyFill="1" applyBorder="1" applyAlignment="1" applyProtection="1">
      <alignment horizontal="center"/>
      <protection locked="0"/>
    </xf>
    <xf numFmtId="0" fontId="48" fillId="5" borderId="0" xfId="0" applyFont="1" applyFill="1" applyAlignment="1">
      <alignment vertical="top" wrapText="1"/>
    </xf>
    <xf numFmtId="41" fontId="54" fillId="5" borderId="3" xfId="5" applyNumberFormat="1" applyFont="1" applyFill="1" applyBorder="1" applyAlignment="1" applyProtection="1">
      <alignment horizontal="center"/>
    </xf>
    <xf numFmtId="0" fontId="47" fillId="0" borderId="0" xfId="0" applyFont="1" applyAlignment="1">
      <alignment vertical="top" wrapText="1"/>
    </xf>
    <xf numFmtId="4" fontId="47" fillId="0" borderId="0" xfId="0" applyNumberFormat="1" applyFont="1" applyAlignment="1">
      <alignment horizontal="center"/>
    </xf>
    <xf numFmtId="4" fontId="47" fillId="0" borderId="0" xfId="0" applyNumberFormat="1" applyFont="1"/>
    <xf numFmtId="0" fontId="48" fillId="0" borderId="3" xfId="0" applyFont="1" applyBorder="1"/>
    <xf numFmtId="4" fontId="48" fillId="0" borderId="3" xfId="0" applyNumberFormat="1" applyFont="1" applyBorder="1"/>
    <xf numFmtId="0" fontId="48" fillId="0" borderId="0" xfId="0" applyFont="1"/>
    <xf numFmtId="4" fontId="47" fillId="0" borderId="3" xfId="0" applyNumberFormat="1" applyFont="1" applyBorder="1" applyAlignment="1">
      <alignment horizontal="center"/>
    </xf>
    <xf numFmtId="4" fontId="47" fillId="0" borderId="3" xfId="0" applyNumberFormat="1" applyFont="1" applyBorder="1"/>
    <xf numFmtId="4" fontId="47" fillId="4" borderId="3" xfId="0" applyNumberFormat="1" applyFont="1" applyFill="1" applyBorder="1" applyAlignment="1">
      <alignment horizontal="center"/>
    </xf>
    <xf numFmtId="0" fontId="50" fillId="4" borderId="3" xfId="0" applyFont="1" applyFill="1" applyBorder="1" applyAlignment="1">
      <alignment horizontal="left" vertical="center" wrapText="1"/>
    </xf>
    <xf numFmtId="0" fontId="51" fillId="4" borderId="3" xfId="0" applyFont="1" applyFill="1" applyBorder="1" applyAlignment="1">
      <alignment horizontal="left" vertical="center" wrapText="1"/>
    </xf>
    <xf numFmtId="10" fontId="47" fillId="4" borderId="3" xfId="0" applyNumberFormat="1" applyFont="1" applyFill="1" applyBorder="1" applyAlignment="1">
      <alignment horizontal="center"/>
    </xf>
    <xf numFmtId="4" fontId="16" fillId="0" borderId="3" xfId="0" applyNumberFormat="1" applyFont="1" applyBorder="1" applyAlignment="1">
      <alignment wrapText="1"/>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2"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2"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3" fillId="4" borderId="3" xfId="1" applyNumberFormat="1" applyFont="1" applyFill="1" applyBorder="1" applyAlignment="1">
      <alignment horizontal="center" vertical="center"/>
    </xf>
    <xf numFmtId="4" fontId="55" fillId="3" borderId="0" xfId="0" applyNumberFormat="1" applyFont="1" applyFill="1" applyAlignment="1">
      <alignment horizontal="center" vertical="center"/>
    </xf>
    <xf numFmtId="164" fontId="19" fillId="0" borderId="3" xfId="5" applyNumberFormat="1" applyFont="1" applyFill="1" applyBorder="1" applyAlignment="1" applyProtection="1">
      <alignment horizontal="center" vertical="center"/>
    </xf>
    <xf numFmtId="0" fontId="47" fillId="3" borderId="3" xfId="0" applyFont="1" applyFill="1" applyBorder="1" applyAlignment="1">
      <alignment horizontal="center" vertical="center"/>
    </xf>
    <xf numFmtId="0" fontId="48" fillId="3" borderId="3" xfId="0" applyFont="1" applyFill="1" applyBorder="1" applyAlignment="1">
      <alignment horizontal="center" vertical="distributed" wrapText="1"/>
    </xf>
    <xf numFmtId="4" fontId="49" fillId="3" borderId="3" xfId="0" applyNumberFormat="1" applyFont="1" applyFill="1" applyBorder="1" applyAlignment="1">
      <alignment horizontal="center"/>
    </xf>
    <xf numFmtId="4" fontId="47" fillId="3" borderId="3" xfId="0" applyNumberFormat="1" applyFont="1" applyFill="1" applyBorder="1" applyAlignment="1" applyProtection="1">
      <alignment horizontal="right" vertical="center" wrapText="1"/>
      <protection locked="0"/>
    </xf>
    <xf numFmtId="3" fontId="47" fillId="3" borderId="0" xfId="0" applyNumberFormat="1" applyFont="1" applyFill="1" applyAlignment="1">
      <alignment horizontal="right" vertical="top"/>
    </xf>
    <xf numFmtId="0" fontId="50" fillId="3" borderId="0" xfId="0" applyFont="1" applyFill="1" applyAlignment="1">
      <alignment horizontal="center" vertical="center"/>
    </xf>
    <xf numFmtId="3" fontId="48" fillId="3" borderId="3" xfId="0" applyNumberFormat="1" applyFont="1" applyFill="1" applyBorder="1" applyAlignment="1">
      <alignment horizontal="center" vertical="center"/>
    </xf>
    <xf numFmtId="0" fontId="47" fillId="3" borderId="3" xfId="0" applyFont="1" applyFill="1" applyBorder="1" applyProtection="1">
      <protection hidden="1"/>
    </xf>
    <xf numFmtId="14" fontId="47" fillId="3" borderId="3" xfId="0" applyNumberFormat="1" applyFont="1" applyFill="1" applyBorder="1" applyProtection="1">
      <protection hidden="1"/>
    </xf>
    <xf numFmtId="0" fontId="48" fillId="3" borderId="3" xfId="0" applyFont="1" applyFill="1" applyBorder="1" applyProtection="1">
      <protection hidden="1"/>
    </xf>
    <xf numFmtId="3" fontId="47" fillId="3" borderId="0" xfId="0" applyNumberFormat="1" applyFont="1" applyFill="1" applyAlignment="1" applyProtection="1">
      <alignment horizontal="right" vertical="top"/>
      <protection hidden="1"/>
    </xf>
    <xf numFmtId="4" fontId="48" fillId="3" borderId="7" xfId="0" applyNumberFormat="1" applyFont="1" applyFill="1" applyBorder="1" applyAlignment="1" applyProtection="1">
      <alignment horizontal="center"/>
      <protection locked="0"/>
    </xf>
    <xf numFmtId="4" fontId="48" fillId="3" borderId="8" xfId="0" applyNumberFormat="1" applyFont="1" applyFill="1" applyBorder="1" applyAlignment="1" applyProtection="1">
      <alignment horizontal="center"/>
      <protection locked="0"/>
    </xf>
    <xf numFmtId="41" fontId="54" fillId="3" borderId="3" xfId="5" applyNumberFormat="1" applyFont="1" applyFill="1" applyBorder="1" applyAlignment="1" applyProtection="1">
      <alignment horizontal="center"/>
    </xf>
    <xf numFmtId="0" fontId="47" fillId="3" borderId="0" xfId="0" applyFont="1" applyFill="1"/>
    <xf numFmtId="0" fontId="48" fillId="3" borderId="3" xfId="0" applyFont="1" applyFill="1" applyBorder="1"/>
    <xf numFmtId="4" fontId="47" fillId="3" borderId="3" xfId="0" applyNumberFormat="1" applyFont="1" applyFill="1" applyBorder="1" applyAlignment="1">
      <alignment horizontal="center"/>
    </xf>
    <xf numFmtId="4" fontId="47" fillId="3" borderId="3" xfId="0" applyNumberFormat="1" applyFont="1" applyFill="1" applyBorder="1"/>
    <xf numFmtId="4" fontId="50" fillId="0" borderId="3" xfId="0" applyNumberFormat="1" applyFont="1" applyBorder="1" applyAlignment="1">
      <alignment horizontal="center" vertical="center"/>
    </xf>
    <xf numFmtId="0" fontId="50" fillId="0" borderId="3" xfId="0" applyFont="1" applyBorder="1" applyAlignment="1">
      <alignment horizontal="center" vertical="center"/>
    </xf>
    <xf numFmtId="0" fontId="24" fillId="3" borderId="0" xfId="1" applyFont="1" applyFill="1" applyAlignment="1" applyProtection="1">
      <alignment horizontal="center" vertical="top"/>
      <protection hidden="1"/>
    </xf>
    <xf numFmtId="0" fontId="8" fillId="3" borderId="11" xfId="1" applyFont="1" applyFill="1" applyBorder="1" applyAlignment="1">
      <alignment vertical="top" wrapText="1"/>
    </xf>
    <xf numFmtId="0" fontId="8" fillId="0" borderId="5" xfId="0" applyFont="1" applyBorder="1" applyAlignment="1">
      <alignment horizontal="left" vertical="center" wrapText="1"/>
    </xf>
    <xf numFmtId="0" fontId="8" fillId="0" borderId="5" xfId="0" applyFont="1" applyBorder="1" applyAlignment="1">
      <alignment vertical="top" wrapText="1"/>
    </xf>
    <xf numFmtId="0" fontId="25" fillId="0" borderId="0" xfId="1" applyFont="1" applyAlignment="1" applyProtection="1">
      <alignment vertical="top"/>
      <protection hidden="1"/>
    </xf>
    <xf numFmtId="0" fontId="41" fillId="0" borderId="0" xfId="1" applyFont="1" applyAlignment="1">
      <alignment vertical="top"/>
    </xf>
    <xf numFmtId="0" fontId="41" fillId="3" borderId="0" xfId="1" applyFont="1" applyFill="1" applyAlignment="1">
      <alignment horizontal="center" vertical="top"/>
    </xf>
    <xf numFmtId="0" fontId="56" fillId="3" borderId="0" xfId="1" applyFont="1" applyFill="1" applyAlignment="1" applyProtection="1">
      <alignment horizontal="center" vertical="top"/>
      <protection hidden="1"/>
    </xf>
    <xf numFmtId="0" fontId="56" fillId="0" borderId="0" xfId="1" applyFont="1" applyAlignment="1" applyProtection="1">
      <alignment horizontal="center" vertical="top"/>
      <protection hidden="1"/>
    </xf>
    <xf numFmtId="0" fontId="41" fillId="0" borderId="0" xfId="1" applyFont="1" applyAlignment="1" applyProtection="1">
      <alignment vertical="top"/>
      <protection hidden="1"/>
    </xf>
    <xf numFmtId="9" fontId="41" fillId="0" borderId="0" xfId="1" applyNumberFormat="1" applyFont="1" applyAlignment="1">
      <alignment vertical="top"/>
    </xf>
    <xf numFmtId="4" fontId="56" fillId="0" borderId="0" xfId="1" applyNumberFormat="1" applyFont="1" applyAlignment="1" applyProtection="1">
      <alignment horizontal="center" vertical="center" wrapText="1"/>
      <protection hidden="1"/>
    </xf>
    <xf numFmtId="4" fontId="24" fillId="0" borderId="0" xfId="1" applyNumberFormat="1" applyFont="1" applyAlignment="1" applyProtection="1">
      <alignment horizontal="center" vertical="center" wrapText="1"/>
      <protection hidden="1"/>
    </xf>
    <xf numFmtId="0" fontId="41" fillId="0" borderId="0" xfId="1" applyFont="1" applyAlignment="1" applyProtection="1">
      <alignment horizontal="center" vertical="top"/>
      <protection hidden="1"/>
    </xf>
    <xf numFmtId="0" fontId="25" fillId="0" borderId="0" xfId="1" applyFont="1" applyAlignment="1" applyProtection="1">
      <alignment horizontal="center" vertical="top"/>
      <protection hidden="1"/>
    </xf>
    <xf numFmtId="4" fontId="56" fillId="3" borderId="0" xfId="1" applyNumberFormat="1" applyFont="1" applyFill="1" applyAlignment="1" applyProtection="1">
      <alignment horizontal="right" vertical="top"/>
      <protection hidden="1"/>
    </xf>
    <xf numFmtId="4" fontId="24" fillId="3" borderId="0" xfId="1" applyNumberFormat="1" applyFont="1" applyFill="1" applyAlignment="1" applyProtection="1">
      <alignment horizontal="right" vertical="top"/>
      <protection hidden="1"/>
    </xf>
    <xf numFmtId="4" fontId="41" fillId="0" borderId="0" xfId="1" applyNumberFormat="1" applyFont="1" applyAlignment="1" applyProtection="1">
      <alignment vertical="top"/>
      <protection hidden="1"/>
    </xf>
    <xf numFmtId="4" fontId="41" fillId="0" borderId="0" xfId="1" applyNumberFormat="1" applyFont="1" applyAlignment="1" applyProtection="1">
      <alignment horizontal="center" vertical="top"/>
      <protection hidden="1"/>
    </xf>
    <xf numFmtId="0" fontId="41" fillId="3" borderId="0" xfId="1" applyFont="1" applyFill="1" applyAlignment="1" applyProtection="1">
      <alignment horizontal="center" vertical="top"/>
      <protection hidden="1"/>
    </xf>
    <xf numFmtId="0" fontId="25" fillId="3" borderId="0" xfId="1" applyFont="1" applyFill="1" applyAlignment="1" applyProtection="1">
      <alignment horizontal="center" vertical="top"/>
      <protection hidden="1"/>
    </xf>
    <xf numFmtId="0" fontId="33" fillId="0" borderId="0" xfId="0" applyFont="1" applyAlignment="1">
      <alignment horizontal="left" vertical="top" wrapText="1"/>
    </xf>
    <xf numFmtId="10" fontId="17" fillId="0" borderId="0" xfId="1" applyNumberFormat="1" applyFont="1" applyAlignment="1">
      <alignment horizontal="right" vertical="top"/>
    </xf>
    <xf numFmtId="0" fontId="46" fillId="0" borderId="0" xfId="0" applyFont="1"/>
    <xf numFmtId="0" fontId="46" fillId="0" borderId="16" xfId="0" applyFont="1" applyBorder="1" applyAlignment="1">
      <alignment vertical="center" wrapText="1"/>
    </xf>
    <xf numFmtId="0" fontId="46" fillId="0" borderId="17" xfId="0" applyFont="1" applyBorder="1" applyAlignment="1">
      <alignment vertical="center" wrapText="1"/>
    </xf>
    <xf numFmtId="0" fontId="46" fillId="0" borderId="18" xfId="0" applyFont="1" applyBorder="1" applyAlignment="1">
      <alignment vertical="center" wrapText="1"/>
    </xf>
    <xf numFmtId="0" fontId="46" fillId="0" borderId="17" xfId="0" applyFont="1" applyBorder="1" applyAlignment="1">
      <alignment vertical="top" wrapText="1"/>
    </xf>
    <xf numFmtId="0" fontId="46" fillId="0" borderId="0" xfId="0" applyFont="1" applyAlignment="1">
      <alignment vertical="top" wrapText="1"/>
    </xf>
    <xf numFmtId="0" fontId="46" fillId="0" borderId="13" xfId="0" applyFont="1" applyBorder="1" applyAlignment="1">
      <alignment horizontal="center" vertical="center" wrapText="1"/>
    </xf>
    <xf numFmtId="0" fontId="46" fillId="0" borderId="14" xfId="0" applyFont="1" applyBorder="1" applyAlignment="1">
      <alignment vertical="top" wrapText="1"/>
    </xf>
    <xf numFmtId="0" fontId="46" fillId="0" borderId="15" xfId="0" applyFont="1" applyBorder="1" applyAlignment="1">
      <alignment vertical="center" wrapText="1"/>
    </xf>
    <xf numFmtId="0" fontId="46" fillId="0" borderId="13" xfId="0" applyFont="1" applyBorder="1" applyAlignment="1">
      <alignment vertical="center" wrapText="1"/>
    </xf>
    <xf numFmtId="3" fontId="7" fillId="0" borderId="3" xfId="0" applyNumberFormat="1" applyFont="1" applyBorder="1" applyAlignment="1">
      <alignment horizontal="center" wrapText="1"/>
    </xf>
    <xf numFmtId="0" fontId="58" fillId="0" borderId="0" xfId="1" applyFont="1" applyAlignment="1" applyProtection="1">
      <alignment horizontal="center" vertical="top"/>
      <protection hidden="1"/>
    </xf>
    <xf numFmtId="0" fontId="9" fillId="0" borderId="7" xfId="1" applyFont="1" applyBorder="1" applyAlignment="1">
      <alignment vertical="top" wrapText="1"/>
    </xf>
    <xf numFmtId="0" fontId="9" fillId="0" borderId="7" xfId="1" applyFont="1" applyBorder="1" applyAlignment="1">
      <alignment horizontal="right" vertical="top" wrapText="1"/>
    </xf>
    <xf numFmtId="4" fontId="8" fillId="3" borderId="3" xfId="1" applyNumberFormat="1" applyFont="1" applyFill="1" applyBorder="1" applyAlignment="1">
      <alignment horizontal="right" vertical="top"/>
    </xf>
    <xf numFmtId="0" fontId="37" fillId="3" borderId="3" xfId="1" applyFont="1" applyFill="1" applyBorder="1" applyAlignment="1" applyProtection="1">
      <alignment horizontal="center" vertical="top"/>
      <protection hidden="1"/>
    </xf>
    <xf numFmtId="0" fontId="40" fillId="0" borderId="3" xfId="1" applyFont="1" applyBorder="1" applyAlignment="1" applyProtection="1">
      <alignment vertical="top"/>
      <protection hidden="1"/>
    </xf>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4" fontId="7" fillId="3" borderId="0" xfId="0" applyNumberFormat="1" applyFont="1" applyFill="1" applyAlignment="1">
      <alignment horizontal="center" vertical="center" wrapText="1"/>
    </xf>
    <xf numFmtId="4" fontId="7" fillId="0" borderId="0" xfId="1" applyNumberFormat="1" applyFont="1" applyAlignment="1">
      <alignment vertical="top"/>
    </xf>
    <xf numFmtId="49" fontId="17" fillId="0" borderId="0" xfId="1" applyNumberFormat="1" applyFont="1" applyAlignment="1">
      <alignment horizontal="center" vertical="top"/>
    </xf>
    <xf numFmtId="0" fontId="17" fillId="0" borderId="0" xfId="1" applyFont="1" applyAlignment="1">
      <alignment vertical="top" wrapText="1"/>
    </xf>
    <xf numFmtId="4" fontId="60" fillId="0" borderId="0" xfId="1" applyNumberFormat="1" applyFont="1" applyAlignment="1">
      <alignment vertical="top"/>
    </xf>
    <xf numFmtId="9" fontId="60" fillId="0" borderId="0" xfId="1" applyNumberFormat="1" applyFont="1" applyAlignment="1">
      <alignment vertical="top"/>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14" fontId="51" fillId="2" borderId="10" xfId="0" applyNumberFormat="1" applyFont="1" applyFill="1" applyBorder="1" applyAlignment="1" applyProtection="1">
      <alignment horizontal="center" vertical="center"/>
      <protection locked="0"/>
    </xf>
    <xf numFmtId="1" fontId="51" fillId="2" borderId="10" xfId="0" applyNumberFormat="1" applyFont="1" applyFill="1" applyBorder="1" applyAlignment="1" applyProtection="1">
      <alignment horizontal="center" vertical="center"/>
      <protection locked="0"/>
    </xf>
    <xf numFmtId="0" fontId="46" fillId="0" borderId="20" xfId="0" applyFont="1" applyBorder="1" applyAlignment="1">
      <alignment vertical="center" wrapText="1"/>
    </xf>
    <xf numFmtId="0" fontId="46" fillId="0" borderId="20" xfId="0" applyFont="1" applyBorder="1" applyAlignment="1">
      <alignment vertical="top" wrapText="1"/>
    </xf>
    <xf numFmtId="0" fontId="7" fillId="3" borderId="3" xfId="1" applyFont="1" applyFill="1" applyBorder="1" applyAlignment="1">
      <alignment horizontal="left" vertical="top" wrapText="1"/>
    </xf>
    <xf numFmtId="0" fontId="40" fillId="0" borderId="0" xfId="1" applyFont="1" applyAlignment="1" applyProtection="1">
      <alignment vertical="top" wrapText="1"/>
      <protection hidden="1"/>
    </xf>
    <xf numFmtId="0" fontId="8" fillId="12" borderId="3" xfId="9" applyFont="1" applyFill="1" applyBorder="1" applyAlignment="1">
      <alignment horizontal="center" vertical="center" wrapText="1"/>
    </xf>
    <xf numFmtId="0" fontId="8" fillId="12" borderId="3" xfId="9" applyFont="1" applyFill="1" applyBorder="1" applyAlignment="1">
      <alignment horizontal="left" vertical="center" wrapText="1"/>
    </xf>
    <xf numFmtId="4" fontId="7" fillId="12" borderId="3" xfId="0" applyNumberFormat="1" applyFont="1" applyFill="1" applyBorder="1"/>
    <xf numFmtId="0" fontId="0" fillId="0" borderId="0" xfId="0" applyAlignment="1" applyProtection="1">
      <alignment vertical="top" wrapText="1"/>
      <protection hidden="1"/>
    </xf>
    <xf numFmtId="0" fontId="57" fillId="0" borderId="0" xfId="0" applyFont="1" applyAlignment="1" applyProtection="1">
      <alignment vertical="top" wrapText="1"/>
      <protection hidden="1"/>
    </xf>
    <xf numFmtId="4" fontId="30" fillId="0" borderId="0" xfId="0" applyNumberFormat="1" applyFont="1" applyProtection="1">
      <protection hidden="1"/>
    </xf>
    <xf numFmtId="0" fontId="30" fillId="0" borderId="0" xfId="0" applyFont="1" applyProtection="1">
      <protection hidden="1"/>
    </xf>
    <xf numFmtId="0" fontId="27" fillId="0" borderId="0" xfId="0" applyFont="1" applyProtection="1">
      <protection hidden="1"/>
    </xf>
    <xf numFmtId="4" fontId="7" fillId="0" borderId="0" xfId="0" applyNumberFormat="1" applyFont="1"/>
    <xf numFmtId="0" fontId="27" fillId="0" borderId="0" xfId="0" applyFont="1" applyAlignment="1">
      <alignment horizontal="left" vertical="top" wrapText="1"/>
    </xf>
    <xf numFmtId="0" fontId="27" fillId="0" borderId="0" xfId="0" applyFont="1" applyAlignment="1">
      <alignment vertical="top" wrapText="1"/>
    </xf>
    <xf numFmtId="0" fontId="27" fillId="0" borderId="0" xfId="0" applyFont="1" applyAlignment="1">
      <alignment horizontal="left" vertical="center"/>
    </xf>
    <xf numFmtId="0" fontId="33" fillId="0" borderId="0" xfId="0" applyFont="1" applyAlignment="1">
      <alignment horizontal="left" vertical="top" wrapText="1"/>
    </xf>
    <xf numFmtId="0" fontId="31" fillId="0" borderId="0" xfId="1" applyFont="1" applyAlignment="1">
      <alignment horizontal="left" vertical="top" wrapText="1"/>
    </xf>
    <xf numFmtId="0" fontId="27" fillId="0" borderId="0" xfId="1" applyFont="1" applyAlignment="1">
      <alignment horizontal="left" vertical="top" wrapText="1"/>
    </xf>
    <xf numFmtId="0" fontId="26" fillId="0" borderId="0" xfId="0" applyFont="1" applyAlignment="1">
      <alignment horizontal="left" vertical="top" wrapText="1"/>
    </xf>
    <xf numFmtId="0" fontId="10" fillId="3" borderId="0" xfId="0" applyFont="1" applyFill="1" applyAlignment="1">
      <alignment horizontal="left" vertical="center" wrapText="1"/>
    </xf>
    <xf numFmtId="0" fontId="7" fillId="3" borderId="6" xfId="1" applyFont="1" applyFill="1" applyBorder="1" applyAlignment="1">
      <alignment horizontal="left" vertical="top" wrapText="1"/>
    </xf>
    <xf numFmtId="0" fontId="7" fillId="3" borderId="0" xfId="1" applyFont="1" applyFill="1" applyAlignment="1">
      <alignment horizontal="left" vertical="top" wrapText="1"/>
    </xf>
    <xf numFmtId="0" fontId="46" fillId="0" borderId="19" xfId="0" applyFont="1" applyBorder="1" applyAlignment="1">
      <alignment horizontal="center" vertical="center" wrapText="1"/>
    </xf>
    <xf numFmtId="0" fontId="59" fillId="0" borderId="6" xfId="1" applyFont="1" applyBorder="1" applyAlignment="1" applyProtection="1">
      <alignment horizontal="left" vertical="top" wrapText="1"/>
      <protection hidden="1"/>
    </xf>
    <xf numFmtId="0" fontId="59" fillId="0" borderId="21" xfId="1" applyFont="1" applyBorder="1" applyAlignment="1" applyProtection="1">
      <alignment horizontal="left" vertical="top" wrapText="1"/>
      <protection hidden="1"/>
    </xf>
    <xf numFmtId="0" fontId="8" fillId="3" borderId="3"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10" fillId="0" borderId="8" xfId="1" applyNumberFormat="1" applyFont="1" applyBorder="1" applyAlignment="1">
      <alignment horizontal="center" vertical="distributed"/>
    </xf>
    <xf numFmtId="4" fontId="10" fillId="0" borderId="9" xfId="1" applyNumberFormat="1" applyFont="1" applyBorder="1" applyAlignment="1">
      <alignment horizontal="center" vertical="distributed"/>
    </xf>
    <xf numFmtId="4" fontId="10" fillId="0" borderId="7" xfId="1" applyNumberFormat="1" applyFont="1" applyBorder="1" applyAlignment="1">
      <alignment horizontal="center" vertical="distributed"/>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9" fontId="8" fillId="0" borderId="3" xfId="1" applyNumberFormat="1" applyFont="1" applyBorder="1" applyAlignment="1">
      <alignment horizontal="center" vertical="center"/>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8" fillId="4" borderId="1" xfId="0" applyFont="1" applyFill="1" applyBorder="1" applyAlignment="1">
      <alignment horizontal="center" vertical="distributed" wrapText="1"/>
    </xf>
    <xf numFmtId="0" fontId="48" fillId="4" borderId="1" xfId="0" applyFont="1" applyFill="1" applyBorder="1" applyAlignment="1">
      <alignment horizontal="center"/>
    </xf>
    <xf numFmtId="0" fontId="48" fillId="0" borderId="3" xfId="0" applyFont="1" applyBorder="1" applyAlignment="1">
      <alignment horizontal="left" vertical="distributed" wrapText="1"/>
    </xf>
    <xf numFmtId="4" fontId="47" fillId="0" borderId="3" xfId="0" applyNumberFormat="1" applyFont="1" applyBorder="1" applyAlignment="1">
      <alignment horizontal="center" vertical="distributed"/>
    </xf>
    <xf numFmtId="0" fontId="51" fillId="3" borderId="3" xfId="0" applyFont="1" applyFill="1" applyBorder="1" applyAlignment="1">
      <alignment horizontal="left"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23" fillId="4" borderId="4" xfId="1" applyNumberFormat="1" applyFont="1" applyFill="1" applyBorder="1" applyAlignment="1">
      <alignment horizontal="center" vertical="top"/>
    </xf>
    <xf numFmtId="4" fontId="23" fillId="4" borderId="2" xfId="1" applyNumberFormat="1" applyFont="1" applyFill="1" applyBorder="1" applyAlignment="1">
      <alignment horizontal="center" vertical="top"/>
    </xf>
    <xf numFmtId="4" fontId="23" fillId="4" borderId="5" xfId="1" applyNumberFormat="1" applyFont="1" applyFill="1" applyBorder="1" applyAlignment="1">
      <alignment horizontal="center" vertical="top"/>
    </xf>
    <xf numFmtId="2" fontId="8" fillId="0" borderId="0" xfId="0" applyNumberFormat="1" applyFont="1" applyAlignment="1">
      <alignment horizontal="left" vertical="center" wrapText="1"/>
    </xf>
    <xf numFmtId="0" fontId="23" fillId="0" borderId="3" xfId="0" applyFont="1" applyBorder="1" applyAlignment="1">
      <alignment horizontal="center" vertical="center" wrapText="1"/>
    </xf>
    <xf numFmtId="0" fontId="8" fillId="0" borderId="3" xfId="0" applyFont="1" applyBorder="1" applyAlignment="1">
      <alignment horizontal="center" vertical="center"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00000000-0005-0000-0000-000004000000}"/>
    <cellStyle name="Percent 2" xfId="3" xr:uid="{00000000-0005-0000-0000-000005000000}"/>
    <cellStyle name="Pivot Table Category" xfId="9" xr:uid="{00000000-0005-0000-0000-000006000000}"/>
    <cellStyle name="Pivot Table Corner" xfId="8" xr:uid="{00000000-0005-0000-0000-000007000000}"/>
    <cellStyle name="Pivot Table Field" xfId="7" xr:uid="{00000000-0005-0000-0000-000008000000}"/>
    <cellStyle name="Pivot Table Result" xfId="12" xr:uid="{00000000-0005-0000-0000-000009000000}"/>
    <cellStyle name="Pivot Table Title" xfId="11" xr:uid="{00000000-0005-0000-0000-00000A000000}"/>
    <cellStyle name="Pivot Table Value" xfId="10" xr:uid="{00000000-0005-0000-0000-00000B00000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8"/>
  <sheetViews>
    <sheetView topLeftCell="A49" workbookViewId="0">
      <selection activeCell="F74" sqref="F74"/>
    </sheetView>
  </sheetViews>
  <sheetFormatPr defaultColWidth="8.88671875" defaultRowHeight="12.6" x14ac:dyDescent="0.25"/>
  <cols>
    <col min="1" max="1" width="3.6640625" style="31" customWidth="1"/>
    <col min="2" max="2" width="22" style="31" customWidth="1"/>
    <col min="3" max="4" width="8.88671875" style="31"/>
    <col min="5" max="5" width="14.5546875" style="31" customWidth="1"/>
    <col min="6" max="6" width="4.6640625" style="31" customWidth="1"/>
    <col min="7" max="10" width="8.88671875" style="31"/>
    <col min="11" max="11" width="12.5546875" style="31" bestFit="1" customWidth="1"/>
    <col min="12" max="12" width="11.33203125" style="31" bestFit="1" customWidth="1"/>
    <col min="13" max="16384" width="8.88671875" style="31"/>
  </cols>
  <sheetData>
    <row r="1" spans="1:15" x14ac:dyDescent="0.25">
      <c r="A1" s="30" t="s">
        <v>234</v>
      </c>
    </row>
    <row r="3" spans="1:15" ht="15.6" customHeight="1" x14ac:dyDescent="0.25">
      <c r="A3" s="34"/>
      <c r="B3" s="31" t="s">
        <v>240</v>
      </c>
    </row>
    <row r="4" spans="1:15" ht="15.6" customHeight="1" x14ac:dyDescent="0.25">
      <c r="A4" s="34"/>
      <c r="B4" s="31" t="s">
        <v>227</v>
      </c>
    </row>
    <row r="5" spans="1:15" x14ac:dyDescent="0.25">
      <c r="A5" s="34"/>
      <c r="B5" s="389" t="s">
        <v>467</v>
      </c>
      <c r="C5" s="389"/>
      <c r="D5" s="389"/>
      <c r="E5" s="389"/>
      <c r="F5" s="389"/>
      <c r="G5" s="389"/>
      <c r="H5" s="389"/>
      <c r="I5" s="389"/>
      <c r="J5" s="389"/>
      <c r="K5" s="389"/>
      <c r="L5" s="389"/>
      <c r="M5" s="389"/>
      <c r="N5" s="389"/>
      <c r="O5" s="34"/>
    </row>
    <row r="6" spans="1:15" ht="31.95" customHeight="1" x14ac:dyDescent="0.25">
      <c r="A6" s="34"/>
      <c r="B6" s="392" t="s">
        <v>472</v>
      </c>
      <c r="C6" s="392"/>
      <c r="D6" s="392"/>
      <c r="E6" s="392"/>
      <c r="F6" s="392"/>
      <c r="G6" s="392"/>
      <c r="H6" s="392"/>
      <c r="I6" s="392"/>
      <c r="J6" s="392"/>
      <c r="K6" s="392"/>
      <c r="L6" s="392"/>
      <c r="M6" s="392"/>
      <c r="N6" s="392"/>
      <c r="O6" s="392"/>
    </row>
    <row r="7" spans="1:15" s="37" customFormat="1" x14ac:dyDescent="0.25">
      <c r="A7" s="36"/>
      <c r="B7" s="392" t="s">
        <v>247</v>
      </c>
      <c r="C7" s="392"/>
      <c r="D7" s="392"/>
      <c r="E7" s="392"/>
      <c r="F7" s="392"/>
      <c r="G7" s="392"/>
      <c r="H7" s="392"/>
      <c r="I7" s="392"/>
      <c r="J7" s="392"/>
      <c r="K7" s="392"/>
      <c r="L7" s="392"/>
      <c r="M7" s="392"/>
      <c r="N7" s="392"/>
      <c r="O7" s="392"/>
    </row>
    <row r="8" spans="1:15" ht="25.95" customHeight="1" x14ac:dyDescent="0.25">
      <c r="A8" s="34"/>
      <c r="B8" s="389" t="s">
        <v>228</v>
      </c>
      <c r="C8" s="389"/>
      <c r="D8" s="389"/>
      <c r="E8" s="389"/>
      <c r="F8" s="389"/>
      <c r="G8" s="389"/>
      <c r="H8" s="389"/>
      <c r="I8" s="389"/>
      <c r="J8" s="389"/>
      <c r="K8" s="389"/>
      <c r="L8" s="389"/>
      <c r="M8" s="389"/>
      <c r="N8" s="389"/>
      <c r="O8" s="34"/>
    </row>
    <row r="9" spans="1:15" ht="16.95" hidden="1" customHeight="1" x14ac:dyDescent="0.25">
      <c r="A9" s="34"/>
      <c r="B9" s="31" t="s">
        <v>229</v>
      </c>
      <c r="C9" s="35"/>
      <c r="D9" s="35"/>
      <c r="E9" s="35"/>
      <c r="F9" s="38">
        <v>0.1</v>
      </c>
      <c r="G9" s="389" t="s">
        <v>232</v>
      </c>
      <c r="H9" s="389"/>
      <c r="I9" s="389"/>
      <c r="J9" s="389"/>
      <c r="K9" s="389"/>
      <c r="L9" s="389"/>
      <c r="M9" s="389"/>
      <c r="N9" s="389"/>
      <c r="O9" s="389"/>
    </row>
    <row r="10" spans="1:15" ht="35.4" customHeight="1" x14ac:dyDescent="0.25">
      <c r="A10" s="34"/>
      <c r="B10" s="389" t="s">
        <v>230</v>
      </c>
      <c r="C10" s="389"/>
      <c r="D10" s="389"/>
      <c r="E10" s="389"/>
      <c r="F10" s="38">
        <v>0.1</v>
      </c>
      <c r="G10" s="389" t="s">
        <v>529</v>
      </c>
      <c r="H10" s="389"/>
      <c r="I10" s="389"/>
      <c r="J10" s="389"/>
      <c r="K10" s="389"/>
      <c r="L10" s="389"/>
      <c r="M10" s="389"/>
      <c r="N10" s="389"/>
      <c r="O10" s="389"/>
    </row>
    <row r="11" spans="1:15" ht="24.6" customHeight="1" x14ac:dyDescent="0.25">
      <c r="B11" s="389" t="s">
        <v>476</v>
      </c>
      <c r="C11" s="389"/>
      <c r="D11" s="389"/>
      <c r="E11" s="389"/>
      <c r="F11" s="38">
        <v>0.15</v>
      </c>
      <c r="G11" s="389" t="s">
        <v>528</v>
      </c>
      <c r="H11" s="389">
        <v>0.15</v>
      </c>
      <c r="I11" s="389"/>
      <c r="J11" s="389"/>
      <c r="K11" s="389"/>
      <c r="L11" s="389"/>
      <c r="M11" s="389"/>
      <c r="N11" s="389"/>
      <c r="O11" s="389"/>
    </row>
    <row r="12" spans="1:15" ht="25.2" customHeight="1" x14ac:dyDescent="0.25">
      <c r="B12" s="389" t="s">
        <v>231</v>
      </c>
      <c r="C12" s="389"/>
      <c r="D12" s="389"/>
      <c r="E12" s="389"/>
      <c r="F12" s="38">
        <v>0.1</v>
      </c>
      <c r="G12" s="389" t="s">
        <v>530</v>
      </c>
      <c r="H12" s="389"/>
      <c r="I12" s="389"/>
      <c r="J12" s="389"/>
      <c r="K12" s="389"/>
      <c r="L12" s="389"/>
      <c r="M12" s="389"/>
      <c r="N12" s="389"/>
      <c r="O12" s="389"/>
    </row>
    <row r="13" spans="1:15" s="30" customFormat="1" x14ac:dyDescent="0.25">
      <c r="B13" s="30" t="s">
        <v>233</v>
      </c>
    </row>
    <row r="14" spans="1:15" x14ac:dyDescent="0.25">
      <c r="B14" s="31" t="s">
        <v>235</v>
      </c>
    </row>
    <row r="15" spans="1:15" x14ac:dyDescent="0.25">
      <c r="B15" s="31" t="s">
        <v>243</v>
      </c>
      <c r="F15" s="38">
        <v>0.05</v>
      </c>
      <c r="G15" s="391" t="s">
        <v>371</v>
      </c>
      <c r="H15" s="391"/>
      <c r="I15" s="391"/>
      <c r="J15" s="391"/>
      <c r="K15" s="391"/>
      <c r="L15" s="391"/>
      <c r="M15" s="391"/>
      <c r="N15" s="391"/>
    </row>
    <row r="16" spans="1:15" x14ac:dyDescent="0.25">
      <c r="B16" s="31" t="s">
        <v>244</v>
      </c>
    </row>
    <row r="17" spans="1:15" x14ac:dyDescent="0.25">
      <c r="B17" s="31" t="s">
        <v>236</v>
      </c>
      <c r="K17" s="39">
        <f>Buget_cerere!E57</f>
        <v>0</v>
      </c>
      <c r="L17" s="39">
        <f>K17*F15</f>
        <v>0</v>
      </c>
    </row>
    <row r="18" spans="1:15" x14ac:dyDescent="0.25">
      <c r="B18" s="31" t="s">
        <v>237</v>
      </c>
    </row>
    <row r="20" spans="1:15" x14ac:dyDescent="0.25">
      <c r="B20" s="31" t="s">
        <v>468</v>
      </c>
    </row>
    <row r="21" spans="1:15" x14ac:dyDescent="0.25">
      <c r="A21" s="40"/>
      <c r="B21" s="393" t="s">
        <v>275</v>
      </c>
      <c r="C21" s="393"/>
      <c r="D21" s="393"/>
      <c r="E21" s="393"/>
      <c r="F21" s="393"/>
      <c r="G21" s="393"/>
      <c r="H21" s="393"/>
      <c r="I21" s="393"/>
      <c r="J21" s="393"/>
      <c r="K21" s="393"/>
      <c r="L21" s="393"/>
      <c r="M21" s="393"/>
    </row>
    <row r="22" spans="1:15" x14ac:dyDescent="0.25">
      <c r="A22" s="40"/>
      <c r="B22" s="393" t="s">
        <v>241</v>
      </c>
      <c r="C22" s="393"/>
      <c r="D22" s="393"/>
      <c r="E22" s="393"/>
      <c r="F22" s="393"/>
      <c r="G22" s="393"/>
      <c r="H22" s="393"/>
      <c r="I22" s="393"/>
      <c r="J22" s="393"/>
      <c r="K22" s="393"/>
      <c r="L22" s="393"/>
      <c r="M22" s="393"/>
    </row>
    <row r="23" spans="1:15" ht="24" customHeight="1" x14ac:dyDescent="0.25">
      <c r="A23" s="41"/>
      <c r="B23" s="394" t="s">
        <v>242</v>
      </c>
      <c r="C23" s="394"/>
      <c r="D23" s="394"/>
      <c r="E23" s="394"/>
      <c r="F23" s="394"/>
      <c r="G23" s="394"/>
      <c r="H23" s="394"/>
      <c r="I23" s="394"/>
      <c r="J23" s="394"/>
      <c r="K23" s="394"/>
      <c r="L23" s="394"/>
      <c r="M23" s="394"/>
    </row>
    <row r="24" spans="1:15" hidden="1" x14ac:dyDescent="0.25"/>
    <row r="25" spans="1:15" x14ac:dyDescent="0.25">
      <c r="B25" s="30" t="s">
        <v>238</v>
      </c>
    </row>
    <row r="26" spans="1:15" x14ac:dyDescent="0.25">
      <c r="B26" s="31" t="s">
        <v>239</v>
      </c>
    </row>
    <row r="28" spans="1:15" ht="12.6" customHeight="1" x14ac:dyDescent="0.25">
      <c r="B28" s="392" t="s">
        <v>469</v>
      </c>
      <c r="C28" s="392"/>
      <c r="D28" s="389" t="s">
        <v>470</v>
      </c>
      <c r="E28" s="389"/>
      <c r="F28" s="389"/>
      <c r="G28" s="389"/>
      <c r="H28" s="389"/>
      <c r="I28" s="389"/>
      <c r="J28" s="389"/>
      <c r="K28" s="389"/>
      <c r="L28" s="389"/>
      <c r="M28" s="389"/>
      <c r="N28" s="389"/>
      <c r="O28" s="389"/>
    </row>
    <row r="29" spans="1:15" ht="12.6" customHeight="1" x14ac:dyDescent="0.25">
      <c r="A29" s="36"/>
      <c r="B29" s="392" t="s">
        <v>473</v>
      </c>
      <c r="C29" s="392"/>
      <c r="D29" s="392"/>
      <c r="E29" s="392"/>
      <c r="F29" s="392"/>
      <c r="G29" s="392"/>
      <c r="H29" s="392"/>
      <c r="I29" s="392"/>
      <c r="J29" s="392"/>
      <c r="K29" s="392"/>
      <c r="L29" s="392"/>
      <c r="M29" s="392"/>
      <c r="N29" s="392"/>
      <c r="O29" s="392"/>
    </row>
    <row r="31" spans="1:15" x14ac:dyDescent="0.25">
      <c r="B31" s="31" t="s">
        <v>248</v>
      </c>
    </row>
    <row r="32" spans="1:15" x14ac:dyDescent="0.25">
      <c r="B32" s="30" t="s">
        <v>84</v>
      </c>
      <c r="C32" s="30"/>
      <c r="D32" s="32">
        <v>9.3100000000000002E-2</v>
      </c>
    </row>
    <row r="33" spans="1:16" ht="34.950000000000003" customHeight="1" x14ac:dyDescent="0.25">
      <c r="B33" s="389" t="s">
        <v>373</v>
      </c>
      <c r="C33" s="389"/>
      <c r="D33" s="389"/>
      <c r="E33" s="389"/>
      <c r="F33" s="389"/>
      <c r="G33" s="389"/>
      <c r="H33" s="389"/>
      <c r="I33" s="389"/>
      <c r="J33" s="389"/>
      <c r="K33" s="389"/>
      <c r="L33" s="389"/>
      <c r="M33" s="389"/>
      <c r="N33" s="389"/>
      <c r="O33" s="389"/>
      <c r="P33" s="389"/>
    </row>
    <row r="34" spans="1:16" ht="20.399999999999999" customHeight="1" x14ac:dyDescent="0.25">
      <c r="B34" s="338" t="s">
        <v>471</v>
      </c>
      <c r="C34" s="389" t="s">
        <v>495</v>
      </c>
      <c r="D34" s="389"/>
      <c r="E34" s="389"/>
      <c r="F34" s="389"/>
      <c r="G34" s="389"/>
      <c r="H34" s="389"/>
      <c r="I34" s="389"/>
      <c r="J34" s="389"/>
      <c r="K34" s="389"/>
      <c r="L34" s="389"/>
      <c r="M34" s="389"/>
      <c r="N34" s="389"/>
      <c r="O34" s="389"/>
      <c r="P34" s="35"/>
    </row>
    <row r="35" spans="1:16" ht="19.95" customHeight="1" x14ac:dyDescent="0.25">
      <c r="A35" s="36"/>
      <c r="B35" s="392" t="s">
        <v>370</v>
      </c>
      <c r="C35" s="392"/>
      <c r="D35" s="392"/>
      <c r="E35" s="392"/>
      <c r="F35" s="392"/>
      <c r="G35" s="392"/>
      <c r="H35" s="392"/>
      <c r="I35" s="392"/>
      <c r="J35" s="392"/>
      <c r="K35" s="392"/>
      <c r="L35" s="392"/>
      <c r="M35" s="392"/>
      <c r="N35" s="392"/>
      <c r="O35" s="392"/>
    </row>
    <row r="36" spans="1:16" ht="21.6" customHeight="1" x14ac:dyDescent="0.25">
      <c r="B36" s="396" t="s">
        <v>372</v>
      </c>
      <c r="C36" s="396"/>
      <c r="D36" s="396"/>
      <c r="E36" s="396"/>
      <c r="F36" s="396"/>
      <c r="G36" s="396"/>
      <c r="H36" s="396"/>
      <c r="I36" s="396"/>
      <c r="J36" s="396"/>
      <c r="K36" s="396"/>
      <c r="L36" s="396"/>
      <c r="M36" s="396"/>
      <c r="N36" s="396"/>
      <c r="O36" s="396"/>
    </row>
    <row r="38" spans="1:16" ht="12.6" customHeight="1" x14ac:dyDescent="0.25">
      <c r="A38" s="36"/>
      <c r="B38" s="392" t="s">
        <v>374</v>
      </c>
      <c r="C38" s="392"/>
      <c r="D38" s="392"/>
      <c r="E38" s="392"/>
      <c r="F38" s="392"/>
      <c r="G38" s="392"/>
      <c r="H38" s="392"/>
      <c r="I38" s="392"/>
      <c r="J38" s="392"/>
      <c r="K38" s="392"/>
      <c r="L38" s="392"/>
      <c r="M38" s="392"/>
      <c r="N38" s="392"/>
      <c r="O38" s="392"/>
    </row>
    <row r="39" spans="1:16" ht="12.6" customHeight="1" x14ac:dyDescent="0.25">
      <c r="A39" s="36"/>
      <c r="B39" s="113"/>
      <c r="C39" s="113"/>
      <c r="D39" s="113"/>
      <c r="E39" s="113"/>
      <c r="F39" s="113"/>
      <c r="G39" s="113"/>
      <c r="H39" s="113"/>
      <c r="I39" s="113"/>
      <c r="J39" s="113"/>
      <c r="K39" s="113"/>
      <c r="L39" s="113"/>
      <c r="M39" s="113"/>
      <c r="N39" s="113"/>
      <c r="O39" s="113"/>
    </row>
    <row r="40" spans="1:16" x14ac:dyDescent="0.25">
      <c r="B40" s="395" t="s">
        <v>375</v>
      </c>
      <c r="C40" s="395"/>
      <c r="D40" s="395"/>
      <c r="E40" s="395"/>
      <c r="F40" s="395"/>
      <c r="G40" s="395"/>
      <c r="H40" s="395"/>
      <c r="I40" s="395"/>
      <c r="J40" s="395"/>
      <c r="K40" s="395"/>
      <c r="L40" s="395"/>
      <c r="M40" s="395"/>
      <c r="N40" s="395"/>
      <c r="O40" s="395"/>
      <c r="P40" s="395"/>
    </row>
    <row r="41" spans="1:16" x14ac:dyDescent="0.25">
      <c r="B41" s="37" t="s">
        <v>376</v>
      </c>
    </row>
    <row r="42" spans="1:16" x14ac:dyDescent="0.25">
      <c r="B42" s="31" t="s">
        <v>377</v>
      </c>
    </row>
    <row r="43" spans="1:16" x14ac:dyDescent="0.25">
      <c r="B43" s="31" t="s">
        <v>490</v>
      </c>
    </row>
    <row r="44" spans="1:16" x14ac:dyDescent="0.25">
      <c r="B44" s="31" t="s">
        <v>378</v>
      </c>
    </row>
    <row r="45" spans="1:16" x14ac:dyDescent="0.25">
      <c r="B45" s="31" t="s">
        <v>379</v>
      </c>
    </row>
    <row r="46" spans="1:16" x14ac:dyDescent="0.25">
      <c r="B46" s="31" t="s">
        <v>380</v>
      </c>
    </row>
    <row r="47" spans="1:16" x14ac:dyDescent="0.25">
      <c r="B47" s="31" t="s">
        <v>381</v>
      </c>
    </row>
    <row r="48" spans="1:16" x14ac:dyDescent="0.25">
      <c r="B48" s="31" t="s">
        <v>382</v>
      </c>
    </row>
    <row r="49" spans="2:16" x14ac:dyDescent="0.25">
      <c r="B49" s="31" t="s">
        <v>383</v>
      </c>
    </row>
    <row r="50" spans="2:16" x14ac:dyDescent="0.25">
      <c r="B50" s="31" t="s">
        <v>384</v>
      </c>
    </row>
    <row r="51" spans="2:16" x14ac:dyDescent="0.25">
      <c r="B51" s="31" t="s">
        <v>385</v>
      </c>
    </row>
    <row r="52" spans="2:16" x14ac:dyDescent="0.25">
      <c r="B52" s="31" t="s">
        <v>386</v>
      </c>
    </row>
    <row r="53" spans="2:16" x14ac:dyDescent="0.25">
      <c r="B53" s="397" t="s">
        <v>491</v>
      </c>
      <c r="C53" s="398"/>
      <c r="D53" s="398"/>
      <c r="E53" s="398"/>
      <c r="F53" s="398"/>
      <c r="G53" s="398"/>
      <c r="H53" s="398"/>
      <c r="I53" s="398"/>
      <c r="J53" s="398"/>
      <c r="K53" s="398"/>
      <c r="L53" s="398"/>
      <c r="M53" s="398"/>
      <c r="N53" s="398"/>
      <c r="O53" s="398"/>
      <c r="P53" s="398"/>
    </row>
    <row r="54" spans="2:16" x14ac:dyDescent="0.25">
      <c r="B54" s="31" t="s">
        <v>496</v>
      </c>
    </row>
    <row r="55" spans="2:16" x14ac:dyDescent="0.25">
      <c r="B55" s="31" t="s">
        <v>387</v>
      </c>
    </row>
    <row r="56" spans="2:16" x14ac:dyDescent="0.25">
      <c r="B56" s="395" t="s">
        <v>388</v>
      </c>
      <c r="C56" s="395"/>
      <c r="D56" s="395"/>
      <c r="E56" s="395"/>
      <c r="F56" s="395"/>
      <c r="G56" s="395"/>
      <c r="H56" s="395"/>
      <c r="I56" s="395"/>
      <c r="J56" s="395"/>
      <c r="K56" s="395"/>
      <c r="L56" s="395"/>
      <c r="M56" s="395"/>
      <c r="N56" s="395"/>
      <c r="O56" s="395"/>
      <c r="P56" s="395"/>
    </row>
    <row r="57" spans="2:16" x14ac:dyDescent="0.25">
      <c r="B57" s="37" t="s">
        <v>389</v>
      </c>
    </row>
    <row r="58" spans="2:16" x14ac:dyDescent="0.25">
      <c r="B58" s="31" t="s">
        <v>390</v>
      </c>
    </row>
    <row r="59" spans="2:16" x14ac:dyDescent="0.25">
      <c r="B59" s="31" t="s">
        <v>391</v>
      </c>
    </row>
    <row r="60" spans="2:16" x14ac:dyDescent="0.25">
      <c r="B60" s="31" t="s">
        <v>392</v>
      </c>
    </row>
    <row r="61" spans="2:16" x14ac:dyDescent="0.25">
      <c r="B61" s="31" t="s">
        <v>393</v>
      </c>
    </row>
    <row r="62" spans="2:16" x14ac:dyDescent="0.25">
      <c r="B62" s="31" t="s">
        <v>394</v>
      </c>
    </row>
    <row r="63" spans="2:16" x14ac:dyDescent="0.25">
      <c r="B63" s="31" t="s">
        <v>395</v>
      </c>
    </row>
    <row r="64" spans="2:16" x14ac:dyDescent="0.25">
      <c r="B64" s="31" t="s">
        <v>396</v>
      </c>
    </row>
    <row r="65" spans="2:16" ht="33.6" customHeight="1" x14ac:dyDescent="0.25">
      <c r="B65" s="390" t="s">
        <v>492</v>
      </c>
      <c r="C65" s="390"/>
      <c r="D65" s="390"/>
      <c r="E65" s="390"/>
      <c r="F65" s="390"/>
      <c r="G65" s="390"/>
      <c r="H65" s="390"/>
      <c r="I65" s="390"/>
      <c r="J65" s="390"/>
      <c r="K65" s="390"/>
      <c r="L65" s="390"/>
      <c r="M65" s="390"/>
      <c r="N65" s="390"/>
      <c r="O65" s="390"/>
      <c r="P65" s="390"/>
    </row>
    <row r="66" spans="2:16" s="386" customFormat="1" hidden="1" x14ac:dyDescent="0.25">
      <c r="B66" s="385">
        <f>Buget_cerere!E10+Buget_cerere!E13+Buget_cerere!E44-Buget_cerere!E45+Buget_cerere!E46-Buget_cerere!E47+Buget_cerere!E48-Buget_cerere!E49+Buget_cerere!E50-Buget_cerere!E52+Buget_cerere!E53-Buget_cerere!E54+Buget_cerere!E55-Buget_cerere!E56+Buget_cerere!E60</f>
        <v>0</v>
      </c>
    </row>
    <row r="67" spans="2:16" s="386" customFormat="1" hidden="1" x14ac:dyDescent="0.25">
      <c r="B67" s="385">
        <f>Buget_cerere!E88-Buget_cerere!E86-Buget_cerere!E69-Buget_cerere!E30-Buget_cerere!E29</f>
        <v>0</v>
      </c>
    </row>
    <row r="68" spans="2:16" s="387" customFormat="1" x14ac:dyDescent="0.25"/>
  </sheetData>
  <sheetProtection algorithmName="SHA-512" hashValue="igtb+P88kurHyNpEdvRwveKPMagOlshdff6jYaDXl9ABwqCBvEL6f0c6/k0IFqFCcVi0kepRTZWTnig40pajQQ==" saltValue="/i4SbCJzgZWXut+edgZxnQ==" spinCount="100000" sheet="1" objects="1" scenarios="1"/>
  <mergeCells count="27">
    <mergeCell ref="B36:O36"/>
    <mergeCell ref="B33:P33"/>
    <mergeCell ref="C34:O34"/>
    <mergeCell ref="B53:P53"/>
    <mergeCell ref="B5:N5"/>
    <mergeCell ref="B7:O7"/>
    <mergeCell ref="G9:O9"/>
    <mergeCell ref="G10:O10"/>
    <mergeCell ref="G11:O11"/>
    <mergeCell ref="B8:N8"/>
    <mergeCell ref="B6:O6"/>
    <mergeCell ref="G12:O12"/>
    <mergeCell ref="B10:E10"/>
    <mergeCell ref="B11:E11"/>
    <mergeCell ref="B12:E12"/>
    <mergeCell ref="B65:P65"/>
    <mergeCell ref="G15:N15"/>
    <mergeCell ref="B29:O29"/>
    <mergeCell ref="B21:M21"/>
    <mergeCell ref="B22:M22"/>
    <mergeCell ref="B23:M23"/>
    <mergeCell ref="B40:P40"/>
    <mergeCell ref="B56:P56"/>
    <mergeCell ref="B38:O38"/>
    <mergeCell ref="B28:C28"/>
    <mergeCell ref="D28:O28"/>
    <mergeCell ref="B35:O35"/>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7"/>
  <sheetViews>
    <sheetView topLeftCell="A40" workbookViewId="0">
      <selection activeCell="B53" sqref="B53"/>
    </sheetView>
  </sheetViews>
  <sheetFormatPr defaultColWidth="8.88671875" defaultRowHeight="12" x14ac:dyDescent="0.25"/>
  <cols>
    <col min="1" max="1" width="5.44140625" style="340" bestFit="1" customWidth="1"/>
    <col min="2" max="2" width="26.6640625" style="345" customWidth="1"/>
    <col min="3" max="3" width="33.44140625" style="345" customWidth="1"/>
    <col min="4" max="4" width="32.88671875" style="340" customWidth="1"/>
    <col min="5" max="5" width="42.5546875" style="340" customWidth="1"/>
    <col min="6" max="16384" width="8.88671875" style="340"/>
  </cols>
  <sheetData>
    <row r="1" spans="1:5" ht="12.6" thickBot="1" x14ac:dyDescent="0.3">
      <c r="A1" s="399" t="s">
        <v>399</v>
      </c>
      <c r="B1" s="399"/>
      <c r="C1" s="399"/>
      <c r="D1" s="399"/>
      <c r="E1" s="399"/>
    </row>
    <row r="2" spans="1:5" ht="34.200000000000003" customHeight="1" thickBot="1" x14ac:dyDescent="0.3">
      <c r="A2" s="346" t="s">
        <v>400</v>
      </c>
      <c r="B2" s="347" t="s">
        <v>401</v>
      </c>
      <c r="C2" s="347" t="s">
        <v>402</v>
      </c>
      <c r="D2" s="348" t="s">
        <v>403</v>
      </c>
      <c r="E2" s="349" t="s">
        <v>404</v>
      </c>
    </row>
    <row r="3" spans="1:5" ht="28.95" customHeight="1" thickBot="1" x14ac:dyDescent="0.3">
      <c r="A3" s="341">
        <v>1</v>
      </c>
      <c r="B3" s="344" t="s">
        <v>405</v>
      </c>
      <c r="C3" s="344" t="s">
        <v>406</v>
      </c>
      <c r="D3" s="342" t="s">
        <v>407</v>
      </c>
      <c r="E3" s="342" t="s">
        <v>408</v>
      </c>
    </row>
    <row r="4" spans="1:5" ht="30.6" customHeight="1" thickBot="1" x14ac:dyDescent="0.3">
      <c r="A4" s="341">
        <v>2</v>
      </c>
      <c r="B4" s="344" t="s">
        <v>278</v>
      </c>
      <c r="C4" s="344" t="s">
        <v>279</v>
      </c>
      <c r="D4" s="342" t="s">
        <v>407</v>
      </c>
      <c r="E4" s="342" t="s">
        <v>409</v>
      </c>
    </row>
    <row r="5" spans="1:5" ht="25.2" customHeight="1" thickBot="1" x14ac:dyDescent="0.3">
      <c r="A5" s="341">
        <v>3</v>
      </c>
      <c r="B5" s="344" t="s">
        <v>278</v>
      </c>
      <c r="C5" s="344" t="s">
        <v>410</v>
      </c>
      <c r="D5" s="342" t="s">
        <v>407</v>
      </c>
      <c r="E5" s="342" t="s">
        <v>411</v>
      </c>
    </row>
    <row r="6" spans="1:5" ht="24.6" customHeight="1" thickBot="1" x14ac:dyDescent="0.3">
      <c r="A6" s="341">
        <v>4</v>
      </c>
      <c r="B6" s="344" t="s">
        <v>278</v>
      </c>
      <c r="C6" s="344" t="s">
        <v>412</v>
      </c>
      <c r="D6" s="342" t="s">
        <v>407</v>
      </c>
      <c r="E6" s="342" t="s">
        <v>413</v>
      </c>
    </row>
    <row r="7" spans="1:5" ht="27" customHeight="1" thickBot="1" x14ac:dyDescent="0.3">
      <c r="A7" s="341">
        <v>5</v>
      </c>
      <c r="B7" s="344" t="s">
        <v>497</v>
      </c>
      <c r="C7" s="344" t="s">
        <v>282</v>
      </c>
      <c r="D7" s="342" t="s">
        <v>414</v>
      </c>
      <c r="E7" s="342" t="s">
        <v>498</v>
      </c>
    </row>
    <row r="8" spans="1:5" ht="27" customHeight="1" thickBot="1" x14ac:dyDescent="0.3">
      <c r="A8" s="341">
        <v>6</v>
      </c>
      <c r="B8" s="344" t="s">
        <v>283</v>
      </c>
      <c r="C8" s="344" t="s">
        <v>284</v>
      </c>
      <c r="D8" s="342" t="s">
        <v>415</v>
      </c>
      <c r="E8" s="342" t="s">
        <v>416</v>
      </c>
    </row>
    <row r="9" spans="1:5" ht="24" customHeight="1" thickBot="1" x14ac:dyDescent="0.3">
      <c r="A9" s="341">
        <v>7</v>
      </c>
      <c r="B9" s="344" t="s">
        <v>283</v>
      </c>
      <c r="C9" s="344" t="s">
        <v>285</v>
      </c>
      <c r="D9" s="342" t="s">
        <v>415</v>
      </c>
      <c r="E9" s="342" t="s">
        <v>417</v>
      </c>
    </row>
    <row r="10" spans="1:5" ht="24.6" thickBot="1" x14ac:dyDescent="0.3">
      <c r="A10" s="341">
        <v>8</v>
      </c>
      <c r="B10" s="344" t="s">
        <v>283</v>
      </c>
      <c r="C10" s="344" t="s">
        <v>418</v>
      </c>
      <c r="D10" s="342" t="s">
        <v>415</v>
      </c>
      <c r="E10" s="342" t="s">
        <v>419</v>
      </c>
    </row>
    <row r="11" spans="1:5" ht="30.6" customHeight="1" thickBot="1" x14ac:dyDescent="0.3">
      <c r="A11" s="341">
        <v>9</v>
      </c>
      <c r="B11" s="344" t="s">
        <v>283</v>
      </c>
      <c r="C11" s="344" t="s">
        <v>420</v>
      </c>
      <c r="D11" s="342" t="s">
        <v>415</v>
      </c>
      <c r="E11" s="342" t="s">
        <v>421</v>
      </c>
    </row>
    <row r="12" spans="1:5" ht="27" customHeight="1" thickBot="1" x14ac:dyDescent="0.3">
      <c r="A12" s="341">
        <v>10</v>
      </c>
      <c r="B12" s="344" t="s">
        <v>283</v>
      </c>
      <c r="C12" s="344" t="s">
        <v>288</v>
      </c>
      <c r="D12" s="342" t="s">
        <v>415</v>
      </c>
      <c r="E12" s="342" t="s">
        <v>422</v>
      </c>
    </row>
    <row r="13" spans="1:5" ht="39" customHeight="1" thickBot="1" x14ac:dyDescent="0.3">
      <c r="A13" s="341">
        <v>11</v>
      </c>
      <c r="B13" s="344" t="s">
        <v>283</v>
      </c>
      <c r="C13" s="344" t="s">
        <v>499</v>
      </c>
      <c r="D13" s="342" t="s">
        <v>415</v>
      </c>
      <c r="E13" s="342" t="s">
        <v>500</v>
      </c>
    </row>
    <row r="14" spans="1:5" ht="24.6" customHeight="1" thickBot="1" x14ac:dyDescent="0.3">
      <c r="A14" s="341">
        <v>12</v>
      </c>
      <c r="B14" s="344" t="s">
        <v>283</v>
      </c>
      <c r="C14" s="344" t="s">
        <v>423</v>
      </c>
      <c r="D14" s="342" t="s">
        <v>415</v>
      </c>
      <c r="E14" s="342" t="s">
        <v>424</v>
      </c>
    </row>
    <row r="15" spans="1:5" ht="24" customHeight="1" thickBot="1" x14ac:dyDescent="0.3">
      <c r="A15" s="341">
        <v>13</v>
      </c>
      <c r="B15" s="344" t="s">
        <v>283</v>
      </c>
      <c r="C15" s="344" t="s">
        <v>290</v>
      </c>
      <c r="D15" s="342" t="s">
        <v>415</v>
      </c>
      <c r="E15" s="342" t="s">
        <v>425</v>
      </c>
    </row>
    <row r="16" spans="1:5" ht="26.4" customHeight="1" thickBot="1" x14ac:dyDescent="0.3">
      <c r="A16" s="376">
        <v>14</v>
      </c>
      <c r="B16" s="377" t="s">
        <v>283</v>
      </c>
      <c r="C16" s="344" t="s">
        <v>426</v>
      </c>
      <c r="D16" s="376" t="s">
        <v>415</v>
      </c>
      <c r="E16" s="343" t="s">
        <v>527</v>
      </c>
    </row>
    <row r="17" spans="1:5" ht="39" customHeight="1" thickBot="1" x14ac:dyDescent="0.3">
      <c r="A17" s="341">
        <v>15</v>
      </c>
      <c r="B17" s="344" t="s">
        <v>283</v>
      </c>
      <c r="C17" s="344" t="s">
        <v>427</v>
      </c>
      <c r="D17" s="342" t="s">
        <v>415</v>
      </c>
      <c r="E17" s="342" t="s">
        <v>428</v>
      </c>
    </row>
    <row r="18" spans="1:5" ht="32.4" customHeight="1" thickBot="1" x14ac:dyDescent="0.3">
      <c r="A18" s="341">
        <v>16</v>
      </c>
      <c r="B18" s="344" t="s">
        <v>283</v>
      </c>
      <c r="C18" s="344" t="s">
        <v>429</v>
      </c>
      <c r="D18" s="342" t="s">
        <v>415</v>
      </c>
      <c r="E18" s="342" t="s">
        <v>430</v>
      </c>
    </row>
    <row r="19" spans="1:5" ht="26.4" customHeight="1" thickBot="1" x14ac:dyDescent="0.3">
      <c r="A19" s="341">
        <v>17</v>
      </c>
      <c r="B19" s="344" t="s">
        <v>283</v>
      </c>
      <c r="C19" s="344" t="s">
        <v>431</v>
      </c>
      <c r="D19" s="342" t="s">
        <v>415</v>
      </c>
      <c r="E19" s="342" t="s">
        <v>432</v>
      </c>
    </row>
    <row r="20" spans="1:5" ht="27.6" customHeight="1" thickBot="1" x14ac:dyDescent="0.3">
      <c r="A20" s="341">
        <v>18</v>
      </c>
      <c r="B20" s="344" t="s">
        <v>317</v>
      </c>
      <c r="C20" s="344" t="s">
        <v>493</v>
      </c>
      <c r="D20" s="342" t="s">
        <v>415</v>
      </c>
      <c r="E20" s="342" t="s">
        <v>433</v>
      </c>
    </row>
    <row r="21" spans="1:5" ht="42" customHeight="1" thickBot="1" x14ac:dyDescent="0.3">
      <c r="A21" s="341">
        <v>19</v>
      </c>
      <c r="B21" s="344" t="s">
        <v>317</v>
      </c>
      <c r="C21" s="344" t="s">
        <v>493</v>
      </c>
      <c r="D21" s="342" t="s">
        <v>415</v>
      </c>
      <c r="E21" s="342" t="s">
        <v>434</v>
      </c>
    </row>
    <row r="22" spans="1:5" ht="31.2" customHeight="1" thickBot="1" x14ac:dyDescent="0.3">
      <c r="A22" s="341">
        <v>20</v>
      </c>
      <c r="B22" s="344" t="s">
        <v>317</v>
      </c>
      <c r="C22" s="344" t="s">
        <v>493</v>
      </c>
      <c r="D22" s="342" t="s">
        <v>415</v>
      </c>
      <c r="E22" s="342" t="s">
        <v>435</v>
      </c>
    </row>
    <row r="23" spans="1:5" ht="45" customHeight="1" thickBot="1" x14ac:dyDescent="0.3">
      <c r="A23" s="341">
        <v>21</v>
      </c>
      <c r="B23" s="344" t="s">
        <v>283</v>
      </c>
      <c r="C23" s="344" t="s">
        <v>436</v>
      </c>
      <c r="D23" s="342" t="s">
        <v>415</v>
      </c>
      <c r="E23" s="342" t="s">
        <v>437</v>
      </c>
    </row>
    <row r="24" spans="1:5" ht="52.95" customHeight="1" thickBot="1" x14ac:dyDescent="0.3">
      <c r="A24" s="341">
        <v>22</v>
      </c>
      <c r="B24" s="344" t="s">
        <v>283</v>
      </c>
      <c r="C24" s="344" t="s">
        <v>436</v>
      </c>
      <c r="D24" s="342" t="s">
        <v>415</v>
      </c>
      <c r="E24" s="342" t="s">
        <v>438</v>
      </c>
    </row>
    <row r="25" spans="1:5" ht="25.2" customHeight="1" thickBot="1" x14ac:dyDescent="0.3">
      <c r="A25" s="341">
        <v>23</v>
      </c>
      <c r="B25" s="344" t="s">
        <v>283</v>
      </c>
      <c r="C25" s="344" t="s">
        <v>439</v>
      </c>
      <c r="D25" s="342" t="s">
        <v>415</v>
      </c>
      <c r="E25" s="342" t="s">
        <v>440</v>
      </c>
    </row>
    <row r="26" spans="1:5" ht="37.799999999999997" customHeight="1" thickBot="1" x14ac:dyDescent="0.3">
      <c r="A26" s="341"/>
      <c r="B26" s="344" t="s">
        <v>283</v>
      </c>
      <c r="C26" s="344" t="s">
        <v>501</v>
      </c>
      <c r="D26" s="342" t="s">
        <v>415</v>
      </c>
      <c r="E26" s="342" t="s">
        <v>502</v>
      </c>
    </row>
    <row r="27" spans="1:5" ht="22.95" customHeight="1" thickBot="1" x14ac:dyDescent="0.3">
      <c r="A27" s="341">
        <v>24</v>
      </c>
      <c r="B27" s="344" t="s">
        <v>278</v>
      </c>
      <c r="C27" s="344" t="s">
        <v>441</v>
      </c>
      <c r="D27" s="342" t="s">
        <v>442</v>
      </c>
      <c r="E27" s="342" t="s">
        <v>443</v>
      </c>
    </row>
    <row r="28" spans="1:5" ht="21" customHeight="1" thickBot="1" x14ac:dyDescent="0.3">
      <c r="A28" s="341">
        <v>25</v>
      </c>
      <c r="B28" s="344" t="s">
        <v>278</v>
      </c>
      <c r="C28" s="344" t="s">
        <v>444</v>
      </c>
      <c r="D28" s="342" t="s">
        <v>442</v>
      </c>
      <c r="E28" s="342" t="s">
        <v>443</v>
      </c>
    </row>
    <row r="29" spans="1:5" ht="21.6" customHeight="1" thickBot="1" x14ac:dyDescent="0.3">
      <c r="A29" s="341">
        <v>26</v>
      </c>
      <c r="B29" s="344" t="s">
        <v>278</v>
      </c>
      <c r="C29" s="344" t="s">
        <v>445</v>
      </c>
      <c r="D29" s="342" t="s">
        <v>442</v>
      </c>
      <c r="E29" s="342" t="s">
        <v>443</v>
      </c>
    </row>
    <row r="30" spans="1:5" ht="28.95" customHeight="1" thickBot="1" x14ac:dyDescent="0.3">
      <c r="A30" s="341">
        <v>27</v>
      </c>
      <c r="B30" s="344" t="s">
        <v>497</v>
      </c>
      <c r="C30" s="344" t="s">
        <v>296</v>
      </c>
      <c r="D30" s="342" t="s">
        <v>442</v>
      </c>
      <c r="E30" s="342" t="s">
        <v>506</v>
      </c>
    </row>
    <row r="31" spans="1:5" ht="35.4" customHeight="1" thickBot="1" x14ac:dyDescent="0.3">
      <c r="A31" s="341">
        <v>28</v>
      </c>
      <c r="B31" s="344" t="s">
        <v>497</v>
      </c>
      <c r="C31" s="344" t="s">
        <v>297</v>
      </c>
      <c r="D31" s="342" t="s">
        <v>442</v>
      </c>
      <c r="E31" s="342" t="s">
        <v>503</v>
      </c>
    </row>
    <row r="32" spans="1:5" ht="36.6" thickBot="1" x14ac:dyDescent="0.3">
      <c r="A32" s="341">
        <v>29</v>
      </c>
      <c r="B32" s="344" t="s">
        <v>504</v>
      </c>
      <c r="C32" s="344" t="s">
        <v>298</v>
      </c>
      <c r="D32" s="342" t="s">
        <v>442</v>
      </c>
      <c r="E32" s="342" t="s">
        <v>505</v>
      </c>
    </row>
    <row r="33" spans="1:5" ht="24.6" thickBot="1" x14ac:dyDescent="0.3">
      <c r="A33" s="341">
        <v>30</v>
      </c>
      <c r="B33" s="344" t="s">
        <v>405</v>
      </c>
      <c r="C33" s="344" t="s">
        <v>308</v>
      </c>
      <c r="D33" s="342" t="s">
        <v>442</v>
      </c>
      <c r="E33" s="342" t="s">
        <v>446</v>
      </c>
    </row>
    <row r="34" spans="1:5" ht="19.95" customHeight="1" thickBot="1" x14ac:dyDescent="0.3">
      <c r="A34" s="341">
        <v>31</v>
      </c>
      <c r="B34" s="344" t="s">
        <v>309</v>
      </c>
      <c r="C34" s="344" t="s">
        <v>310</v>
      </c>
      <c r="D34" s="342" t="s">
        <v>442</v>
      </c>
      <c r="E34" s="342" t="s">
        <v>447</v>
      </c>
    </row>
    <row r="35" spans="1:5" ht="25.95" customHeight="1" thickBot="1" x14ac:dyDescent="0.3">
      <c r="A35" s="341">
        <v>32</v>
      </c>
      <c r="B35" s="344" t="s">
        <v>497</v>
      </c>
      <c r="C35" s="344" t="s">
        <v>306</v>
      </c>
      <c r="D35" s="342" t="s">
        <v>448</v>
      </c>
      <c r="E35" s="342" t="s">
        <v>507</v>
      </c>
    </row>
    <row r="36" spans="1:5" ht="25.95" customHeight="1" thickBot="1" x14ac:dyDescent="0.3">
      <c r="A36" s="341">
        <v>33</v>
      </c>
      <c r="B36" s="344" t="s">
        <v>278</v>
      </c>
      <c r="C36" s="344" t="s">
        <v>449</v>
      </c>
      <c r="D36" s="342" t="s">
        <v>448</v>
      </c>
      <c r="E36" s="342" t="s">
        <v>450</v>
      </c>
    </row>
    <row r="37" spans="1:5" ht="27" customHeight="1" thickBot="1" x14ac:dyDescent="0.3">
      <c r="A37" s="341">
        <v>34</v>
      </c>
      <c r="B37" s="344" t="s">
        <v>302</v>
      </c>
      <c r="C37" s="344" t="s">
        <v>451</v>
      </c>
      <c r="D37" s="342" t="s">
        <v>448</v>
      </c>
      <c r="E37" s="342" t="s">
        <v>452</v>
      </c>
    </row>
    <row r="38" spans="1:5" ht="31.2" customHeight="1" thickBot="1" x14ac:dyDescent="0.3">
      <c r="A38" s="341">
        <v>35</v>
      </c>
      <c r="B38" s="344" t="s">
        <v>302</v>
      </c>
      <c r="C38" s="344" t="s">
        <v>453</v>
      </c>
      <c r="D38" s="342" t="s">
        <v>448</v>
      </c>
      <c r="E38" s="342" t="s">
        <v>454</v>
      </c>
    </row>
    <row r="39" spans="1:5" ht="38.4" customHeight="1" thickBot="1" x14ac:dyDescent="0.3">
      <c r="A39" s="341">
        <v>36</v>
      </c>
      <c r="B39" s="344" t="s">
        <v>302</v>
      </c>
      <c r="C39" s="344" t="s">
        <v>455</v>
      </c>
      <c r="D39" s="342" t="s">
        <v>448</v>
      </c>
      <c r="E39" s="342" t="s">
        <v>456</v>
      </c>
    </row>
    <row r="40" spans="1:5" ht="27.6" customHeight="1" thickBot="1" x14ac:dyDescent="0.3">
      <c r="A40" s="341">
        <v>37</v>
      </c>
      <c r="B40" s="344" t="s">
        <v>302</v>
      </c>
      <c r="C40" s="344" t="s">
        <v>304</v>
      </c>
      <c r="D40" s="342" t="s">
        <v>448</v>
      </c>
      <c r="E40" s="342" t="s">
        <v>457</v>
      </c>
    </row>
    <row r="41" spans="1:5" ht="24" customHeight="1" thickBot="1" x14ac:dyDescent="0.3">
      <c r="A41" s="341">
        <v>38</v>
      </c>
      <c r="B41" s="344" t="s">
        <v>302</v>
      </c>
      <c r="C41" s="344" t="s">
        <v>458</v>
      </c>
      <c r="D41" s="342" t="s">
        <v>448</v>
      </c>
      <c r="E41" s="342" t="s">
        <v>459</v>
      </c>
    </row>
    <row r="42" spans="1:5" ht="22.2" customHeight="1" thickBot="1" x14ac:dyDescent="0.3">
      <c r="A42" s="341">
        <v>39</v>
      </c>
      <c r="B42" s="344" t="s">
        <v>278</v>
      </c>
      <c r="C42" s="344" t="s">
        <v>460</v>
      </c>
      <c r="D42" s="342" t="s">
        <v>448</v>
      </c>
      <c r="E42" s="342" t="s">
        <v>461</v>
      </c>
    </row>
    <row r="43" spans="1:5" ht="25.2" customHeight="1" thickBot="1" x14ac:dyDescent="0.3">
      <c r="A43" s="341">
        <v>40</v>
      </c>
      <c r="B43" s="344" t="s">
        <v>317</v>
      </c>
      <c r="C43" s="344" t="s">
        <v>493</v>
      </c>
      <c r="D43" s="342" t="s">
        <v>448</v>
      </c>
      <c r="E43" s="342" t="s">
        <v>462</v>
      </c>
    </row>
    <row r="44" spans="1:5" ht="21.6" customHeight="1" thickBot="1" x14ac:dyDescent="0.3">
      <c r="A44" s="341">
        <v>41</v>
      </c>
      <c r="B44" s="344" t="s">
        <v>278</v>
      </c>
      <c r="C44" s="344" t="s">
        <v>463</v>
      </c>
      <c r="D44" s="342" t="s">
        <v>464</v>
      </c>
      <c r="E44" s="342" t="s">
        <v>465</v>
      </c>
    </row>
    <row r="45" spans="1:5" ht="24.6" customHeight="1" thickBot="1" x14ac:dyDescent="0.3">
      <c r="A45" s="341">
        <v>42</v>
      </c>
      <c r="B45" s="344" t="s">
        <v>278</v>
      </c>
      <c r="C45" s="344" t="s">
        <v>300</v>
      </c>
      <c r="D45" s="344" t="s">
        <v>464</v>
      </c>
      <c r="E45" s="344" t="s">
        <v>466</v>
      </c>
    </row>
    <row r="46" spans="1:5" ht="36.6" thickBot="1" x14ac:dyDescent="0.3">
      <c r="A46" s="341">
        <v>43</v>
      </c>
      <c r="B46" s="344" t="s">
        <v>508</v>
      </c>
      <c r="C46" s="344" t="s">
        <v>509</v>
      </c>
      <c r="D46" s="344" t="s">
        <v>510</v>
      </c>
      <c r="E46" s="344" t="s">
        <v>511</v>
      </c>
    </row>
    <row r="47" spans="1:5" ht="36.6" thickBot="1" x14ac:dyDescent="0.3">
      <c r="A47" s="341">
        <v>44</v>
      </c>
      <c r="B47" s="344" t="s">
        <v>512</v>
      </c>
      <c r="C47" s="344" t="s">
        <v>513</v>
      </c>
      <c r="D47" s="344" t="s">
        <v>510</v>
      </c>
      <c r="E47" s="344" t="s">
        <v>514</v>
      </c>
    </row>
  </sheetData>
  <sheetProtection algorithmName="SHA-512" hashValue="YQDijr67vYOO70jJ31B9XOxvTdLs4lGDoqNk7gmnObr4BKNt9mgbSzqTSTRjTqNNN7cKg/cwELpHPku67SLruA==" saltValue="HN2udYh4ty9pzsBjp+oPiQ==" spinCount="100000" sheet="1" objects="1" scenarios="1"/>
  <mergeCells count="1">
    <mergeCell ref="A1:E1"/>
  </mergeCells>
  <phoneticPr fontId="11" type="noConversion"/>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T112"/>
  <sheetViews>
    <sheetView showGridLines="0" tabSelected="1" zoomScale="70" zoomScaleNormal="70" workbookViewId="0">
      <pane xSplit="1" ySplit="4" topLeftCell="B52" activePane="bottomRight" state="frozen"/>
      <selection pane="topRight" activeCell="B1" sqref="B1"/>
      <selection pane="bottomLeft" activeCell="A6" sqref="A6"/>
      <selection pane="bottomRight" activeCell="G101" sqref="G101"/>
    </sheetView>
  </sheetViews>
  <sheetFormatPr defaultColWidth="9.33203125" defaultRowHeight="12" x14ac:dyDescent="0.3"/>
  <cols>
    <col min="1" max="1" width="6.6640625" style="102" customWidth="1"/>
    <col min="2" max="2" width="29.6640625" style="103" customWidth="1"/>
    <col min="3" max="3" width="15.33203125" style="104" customWidth="1"/>
    <col min="4" max="4" width="13.109375" style="104" customWidth="1"/>
    <col min="5" max="5" width="14.88671875" style="104" customWidth="1"/>
    <col min="6" max="7" width="12.6640625" style="104" customWidth="1"/>
    <col min="8" max="8" width="13.5546875" style="104" customWidth="1"/>
    <col min="9" max="9" width="13.88671875" style="104" customWidth="1"/>
    <col min="10" max="10" width="12" style="134" customWidth="1"/>
    <col min="11" max="11" width="14.109375" style="134" customWidth="1"/>
    <col min="12" max="12" width="8.5546875" style="322" customWidth="1"/>
    <col min="13" max="13" width="20.44140625" style="187" customWidth="1"/>
    <col min="14" max="14" width="15.33203125" style="105" customWidth="1"/>
    <col min="15" max="15" width="14.88671875" style="105" customWidth="1"/>
    <col min="16" max="16" width="15.88671875" style="105" customWidth="1"/>
    <col min="17" max="17" width="16.6640625" style="105" customWidth="1"/>
    <col min="18" max="18" width="17.88671875" style="105" customWidth="1"/>
    <col min="19" max="19" width="10.5546875" style="49" customWidth="1"/>
    <col min="20" max="20" width="11" style="49" bestFit="1" customWidth="1"/>
    <col min="21" max="16384" width="9.33203125" style="49"/>
  </cols>
  <sheetData>
    <row r="1" spans="1:19" ht="14.4" customHeight="1" x14ac:dyDescent="0.3">
      <c r="A1" s="423" t="s">
        <v>167</v>
      </c>
      <c r="B1" s="423"/>
      <c r="C1" s="423"/>
      <c r="D1" s="423"/>
      <c r="E1" s="423"/>
      <c r="F1" s="423"/>
      <c r="G1" s="423"/>
      <c r="H1" s="423"/>
      <c r="I1" s="423"/>
      <c r="J1" s="423"/>
      <c r="K1" s="423"/>
      <c r="L1" s="326"/>
      <c r="M1" s="321"/>
      <c r="N1" s="422" t="s">
        <v>175</v>
      </c>
      <c r="O1" s="423"/>
      <c r="P1" s="423"/>
      <c r="Q1" s="423"/>
      <c r="R1" s="423"/>
      <c r="S1" s="423"/>
    </row>
    <row r="2" spans="1:19" x14ac:dyDescent="0.3">
      <c r="A2" s="50"/>
      <c r="B2" s="51"/>
      <c r="C2" s="52"/>
      <c r="D2" s="52"/>
      <c r="E2" s="52"/>
      <c r="F2" s="52"/>
      <c r="G2" s="52"/>
      <c r="H2" s="52"/>
      <c r="I2" s="52"/>
      <c r="J2" s="114"/>
      <c r="K2" s="115"/>
      <c r="L2" s="326"/>
      <c r="M2" s="321"/>
      <c r="N2" s="422"/>
      <c r="O2" s="423"/>
      <c r="P2" s="423"/>
      <c r="Q2" s="423"/>
      <c r="R2" s="423"/>
      <c r="S2" s="423"/>
    </row>
    <row r="3" spans="1:19" x14ac:dyDescent="0.3">
      <c r="A3" s="424" t="s">
        <v>1</v>
      </c>
      <c r="B3" s="421" t="s">
        <v>2</v>
      </c>
      <c r="C3" s="420" t="s">
        <v>3</v>
      </c>
      <c r="D3" s="420"/>
      <c r="E3" s="420" t="s">
        <v>30</v>
      </c>
      <c r="F3" s="420" t="s">
        <v>4</v>
      </c>
      <c r="G3" s="420"/>
      <c r="H3" s="420" t="s">
        <v>31</v>
      </c>
      <c r="I3" s="420" t="s">
        <v>0</v>
      </c>
      <c r="J3" s="114"/>
      <c r="K3" s="114"/>
      <c r="L3" s="326"/>
      <c r="M3" s="321"/>
      <c r="N3" s="54"/>
      <c r="O3" s="48"/>
      <c r="P3" s="48"/>
      <c r="Q3" s="48"/>
      <c r="R3" s="48"/>
      <c r="S3" s="46"/>
    </row>
    <row r="4" spans="1:19" ht="80.400000000000006" customHeight="1" x14ac:dyDescent="0.3">
      <c r="A4" s="424"/>
      <c r="B4" s="421"/>
      <c r="C4" s="53" t="s">
        <v>39</v>
      </c>
      <c r="D4" s="53" t="s">
        <v>168</v>
      </c>
      <c r="E4" s="420"/>
      <c r="F4" s="53" t="s">
        <v>40</v>
      </c>
      <c r="G4" s="53" t="s">
        <v>41</v>
      </c>
      <c r="H4" s="420"/>
      <c r="I4" s="420"/>
      <c r="J4" s="116" t="s">
        <v>54</v>
      </c>
      <c r="K4" s="116" t="s">
        <v>55</v>
      </c>
      <c r="L4" s="328"/>
      <c r="M4" s="329"/>
      <c r="N4" s="53" t="s">
        <v>91</v>
      </c>
      <c r="O4" s="53" t="s">
        <v>92</v>
      </c>
      <c r="P4" s="53" t="s">
        <v>93</v>
      </c>
      <c r="Q4" s="53" t="s">
        <v>94</v>
      </c>
      <c r="R4" s="53" t="s">
        <v>176</v>
      </c>
      <c r="S4" s="53"/>
    </row>
    <row r="5" spans="1:19" x14ac:dyDescent="0.3">
      <c r="A5" s="55" t="s">
        <v>22</v>
      </c>
      <c r="B5" s="402" t="s">
        <v>313</v>
      </c>
      <c r="C5" s="408"/>
      <c r="D5" s="408"/>
      <c r="E5" s="408"/>
      <c r="F5" s="408"/>
      <c r="G5" s="408"/>
      <c r="H5" s="408"/>
      <c r="I5" s="408"/>
      <c r="J5" s="117"/>
      <c r="K5" s="117"/>
      <c r="L5" s="330"/>
      <c r="M5" s="331"/>
      <c r="N5" s="56"/>
      <c r="O5" s="56"/>
      <c r="P5" s="56"/>
      <c r="Q5" s="56"/>
      <c r="R5" s="57"/>
      <c r="S5" s="19"/>
    </row>
    <row r="6" spans="1:19" ht="15.6" customHeight="1" x14ac:dyDescent="0.3">
      <c r="A6" s="55" t="s">
        <v>49</v>
      </c>
      <c r="B6" s="3" t="s">
        <v>475</v>
      </c>
      <c r="C6" s="56"/>
      <c r="D6" s="56"/>
      <c r="E6" s="58">
        <f>C6+D6</f>
        <v>0</v>
      </c>
      <c r="F6" s="56"/>
      <c r="G6" s="56"/>
      <c r="H6" s="58">
        <f>F6+G6</f>
        <v>0</v>
      </c>
      <c r="I6" s="58">
        <f>E6+H6</f>
        <v>0</v>
      </c>
      <c r="J6" s="111" t="s">
        <v>276</v>
      </c>
      <c r="K6" s="111" t="s">
        <v>277</v>
      </c>
      <c r="L6" s="330" t="str">
        <f>IF(E6&gt;SUM(C93*Instructiuni!F9),"!!! Atentie prag","")</f>
        <v/>
      </c>
      <c r="M6" s="331"/>
      <c r="N6" s="56"/>
      <c r="O6" s="56"/>
      <c r="P6" s="56"/>
      <c r="Q6" s="56"/>
      <c r="R6" s="57">
        <f>SUM(N6:Q6)</f>
        <v>0</v>
      </c>
      <c r="S6" s="19" t="str">
        <f>IF(R6=I6,"OK","ERROR")</f>
        <v>OK</v>
      </c>
    </row>
    <row r="7" spans="1:19" ht="24.6" customHeight="1" x14ac:dyDescent="0.3">
      <c r="A7" s="55" t="s">
        <v>169</v>
      </c>
      <c r="B7" s="3" t="s">
        <v>5</v>
      </c>
      <c r="C7" s="284">
        <v>0</v>
      </c>
      <c r="D7" s="284">
        <v>0</v>
      </c>
      <c r="E7" s="285">
        <f>C7+D7</f>
        <v>0</v>
      </c>
      <c r="F7" s="284">
        <v>0</v>
      </c>
      <c r="G7" s="284">
        <v>0</v>
      </c>
      <c r="H7" s="285">
        <f>F7+G7</f>
        <v>0</v>
      </c>
      <c r="I7" s="285">
        <f>E7+H7</f>
        <v>0</v>
      </c>
      <c r="J7" s="112" t="s">
        <v>278</v>
      </c>
      <c r="K7" s="112" t="s">
        <v>279</v>
      </c>
      <c r="L7" s="330"/>
      <c r="M7" s="331"/>
      <c r="N7" s="42">
        <v>0</v>
      </c>
      <c r="O7" s="42">
        <v>0</v>
      </c>
      <c r="P7" s="42">
        <v>0</v>
      </c>
      <c r="Q7" s="42">
        <v>0</v>
      </c>
      <c r="R7" s="57">
        <f t="shared" ref="R7:R82" si="0">SUM(N7:Q7)</f>
        <v>0</v>
      </c>
      <c r="S7" s="19" t="str">
        <f t="shared" ref="S7:S80" si="1">IF(R7=I7,"OK","ERROR")</f>
        <v>OK</v>
      </c>
    </row>
    <row r="8" spans="1:19" ht="46.95" customHeight="1" x14ac:dyDescent="0.3">
      <c r="A8" s="55" t="s">
        <v>173</v>
      </c>
      <c r="B8" s="3" t="s">
        <v>45</v>
      </c>
      <c r="C8" s="284">
        <v>0</v>
      </c>
      <c r="D8" s="284">
        <v>0</v>
      </c>
      <c r="E8" s="285">
        <f>C8+D8</f>
        <v>0</v>
      </c>
      <c r="F8" s="284">
        <v>0</v>
      </c>
      <c r="G8" s="284">
        <v>0</v>
      </c>
      <c r="H8" s="285">
        <f>F8+G8</f>
        <v>0</v>
      </c>
      <c r="I8" s="285">
        <f>E8+H8</f>
        <v>0</v>
      </c>
      <c r="J8" s="112" t="s">
        <v>278</v>
      </c>
      <c r="K8" s="112" t="s">
        <v>280</v>
      </c>
      <c r="L8" s="330"/>
      <c r="M8" s="331"/>
      <c r="N8" s="42">
        <v>0</v>
      </c>
      <c r="O8" s="42">
        <v>0</v>
      </c>
      <c r="P8" s="42">
        <v>0</v>
      </c>
      <c r="Q8" s="42">
        <v>0</v>
      </c>
      <c r="R8" s="57">
        <f t="shared" si="0"/>
        <v>0</v>
      </c>
      <c r="S8" s="19" t="str">
        <f t="shared" si="1"/>
        <v>OK</v>
      </c>
    </row>
    <row r="9" spans="1:19" ht="36" customHeight="1" x14ac:dyDescent="0.3">
      <c r="A9" s="55" t="s">
        <v>51</v>
      </c>
      <c r="B9" s="59" t="s">
        <v>174</v>
      </c>
      <c r="C9" s="284">
        <v>0</v>
      </c>
      <c r="D9" s="284">
        <v>0</v>
      </c>
      <c r="E9" s="285">
        <f>C9+D9</f>
        <v>0</v>
      </c>
      <c r="F9" s="284">
        <v>0</v>
      </c>
      <c r="G9" s="284">
        <v>0</v>
      </c>
      <c r="H9" s="285">
        <f>F9+G9</f>
        <v>0</v>
      </c>
      <c r="I9" s="285">
        <f>E9+H9</f>
        <v>0</v>
      </c>
      <c r="J9" s="112" t="s">
        <v>278</v>
      </c>
      <c r="K9" s="112" t="s">
        <v>281</v>
      </c>
      <c r="L9" s="330"/>
      <c r="M9" s="331"/>
      <c r="N9" s="42">
        <v>0</v>
      </c>
      <c r="O9" s="42">
        <v>0</v>
      </c>
      <c r="P9" s="42">
        <v>0</v>
      </c>
      <c r="Q9" s="42">
        <v>0</v>
      </c>
      <c r="R9" s="57">
        <f t="shared" si="0"/>
        <v>0</v>
      </c>
      <c r="S9" s="19" t="str">
        <f t="shared" si="1"/>
        <v>OK</v>
      </c>
    </row>
    <row r="10" spans="1:19" s="64" customFormat="1" x14ac:dyDescent="0.3">
      <c r="A10" s="60"/>
      <c r="B10" s="61" t="s">
        <v>6</v>
      </c>
      <c r="C10" s="286">
        <f>SUM(C6:C9)</f>
        <v>0</v>
      </c>
      <c r="D10" s="286">
        <f t="shared" ref="D10:I10" si="2">SUM(D6:D9)</f>
        <v>0</v>
      </c>
      <c r="E10" s="286">
        <f t="shared" si="2"/>
        <v>0</v>
      </c>
      <c r="F10" s="286">
        <f t="shared" si="2"/>
        <v>0</v>
      </c>
      <c r="G10" s="286">
        <f t="shared" si="2"/>
        <v>0</v>
      </c>
      <c r="H10" s="286">
        <f t="shared" si="2"/>
        <v>0</v>
      </c>
      <c r="I10" s="286">
        <f t="shared" si="2"/>
        <v>0</v>
      </c>
      <c r="J10" s="118"/>
      <c r="K10" s="118"/>
      <c r="L10" s="332"/>
      <c r="M10" s="333"/>
      <c r="N10" s="62">
        <f t="shared" ref="N10" si="3">SUM(N6:N9)</f>
        <v>0</v>
      </c>
      <c r="O10" s="62">
        <f t="shared" ref="O10" si="4">SUM(O6:O9)</f>
        <v>0</v>
      </c>
      <c r="P10" s="62">
        <f t="shared" ref="P10" si="5">SUM(P6:P9)</f>
        <v>0</v>
      </c>
      <c r="Q10" s="62">
        <f t="shared" ref="Q10" si="6">SUM(Q6:Q9)</f>
        <v>0</v>
      </c>
      <c r="R10" s="62">
        <f t="shared" ref="R10" si="7">SUM(R6:R9)</f>
        <v>0</v>
      </c>
      <c r="S10" s="63" t="str">
        <f t="shared" si="1"/>
        <v>OK</v>
      </c>
    </row>
    <row r="11" spans="1:19" x14ac:dyDescent="0.3">
      <c r="A11" s="55" t="s">
        <v>23</v>
      </c>
      <c r="B11" s="402" t="s">
        <v>516</v>
      </c>
      <c r="C11" s="408"/>
      <c r="D11" s="408"/>
      <c r="E11" s="408"/>
      <c r="F11" s="408"/>
      <c r="G11" s="408"/>
      <c r="H11" s="408"/>
      <c r="I11" s="408"/>
      <c r="J11" s="117"/>
      <c r="K11" s="117"/>
      <c r="L11" s="330"/>
      <c r="M11" s="331"/>
      <c r="N11" s="48"/>
      <c r="O11" s="48"/>
      <c r="P11" s="48"/>
      <c r="Q11" s="48"/>
      <c r="R11" s="57"/>
      <c r="S11" s="19"/>
    </row>
    <row r="12" spans="1:19" ht="39.6" customHeight="1" x14ac:dyDescent="0.3">
      <c r="A12" s="65" t="s">
        <v>7</v>
      </c>
      <c r="B12" s="66" t="s">
        <v>515</v>
      </c>
      <c r="C12" s="284">
        <v>0</v>
      </c>
      <c r="D12" s="284">
        <v>0</v>
      </c>
      <c r="E12" s="287">
        <f>C12+D12</f>
        <v>0</v>
      </c>
      <c r="F12" s="284">
        <v>0</v>
      </c>
      <c r="G12" s="284">
        <v>0</v>
      </c>
      <c r="H12" s="287">
        <f>F12+G12</f>
        <v>0</v>
      </c>
      <c r="I12" s="287">
        <f>E12+H12</f>
        <v>0</v>
      </c>
      <c r="J12" s="112" t="s">
        <v>497</v>
      </c>
      <c r="K12" s="112" t="s">
        <v>282</v>
      </c>
      <c r="L12" s="330"/>
      <c r="M12" s="331"/>
      <c r="N12" s="42">
        <v>0</v>
      </c>
      <c r="O12" s="42">
        <v>0</v>
      </c>
      <c r="P12" s="42">
        <v>0</v>
      </c>
      <c r="Q12" s="42">
        <v>0</v>
      </c>
      <c r="R12" s="57">
        <f t="shared" si="0"/>
        <v>0</v>
      </c>
      <c r="S12" s="19" t="str">
        <f t="shared" si="1"/>
        <v>OK</v>
      </c>
    </row>
    <row r="13" spans="1:19" s="64" customFormat="1" x14ac:dyDescent="0.3">
      <c r="A13" s="60"/>
      <c r="B13" s="61" t="s">
        <v>8</v>
      </c>
      <c r="C13" s="288">
        <f>SUM(C12:C12)</f>
        <v>0</v>
      </c>
      <c r="D13" s="288">
        <f t="shared" ref="D13:I13" si="8">SUM(D12:D12)</f>
        <v>0</v>
      </c>
      <c r="E13" s="288">
        <f t="shared" si="8"/>
        <v>0</v>
      </c>
      <c r="F13" s="288">
        <f t="shared" si="8"/>
        <v>0</v>
      </c>
      <c r="G13" s="288">
        <f t="shared" si="8"/>
        <v>0</v>
      </c>
      <c r="H13" s="288">
        <f t="shared" si="8"/>
        <v>0</v>
      </c>
      <c r="I13" s="288">
        <f t="shared" si="8"/>
        <v>0</v>
      </c>
      <c r="J13" s="119"/>
      <c r="K13" s="119"/>
      <c r="L13" s="324"/>
      <c r="M13" s="317"/>
      <c r="N13" s="62">
        <f t="shared" ref="N13" si="9">SUM(N12:N12)</f>
        <v>0</v>
      </c>
      <c r="O13" s="62">
        <f t="shared" ref="O13" si="10">SUM(O12:O12)</f>
        <v>0</v>
      </c>
      <c r="P13" s="62">
        <f t="shared" ref="P13" si="11">SUM(P12:P12)</f>
        <v>0</v>
      </c>
      <c r="Q13" s="62">
        <f t="shared" ref="Q13" si="12">SUM(Q12:Q12)</f>
        <v>0</v>
      </c>
      <c r="R13" s="62">
        <f t="shared" ref="R13" si="13">SUM(R12:R12)</f>
        <v>0</v>
      </c>
      <c r="S13" s="63" t="str">
        <f t="shared" si="1"/>
        <v>OK</v>
      </c>
    </row>
    <row r="14" spans="1:19" ht="43.2" customHeight="1" x14ac:dyDescent="0.3">
      <c r="A14" s="55" t="s">
        <v>24</v>
      </c>
      <c r="B14" s="417" t="s">
        <v>531</v>
      </c>
      <c r="C14" s="418"/>
      <c r="D14" s="418"/>
      <c r="E14" s="418"/>
      <c r="F14" s="418"/>
      <c r="G14" s="418"/>
      <c r="H14" s="418"/>
      <c r="I14" s="418"/>
      <c r="J14" s="418"/>
      <c r="K14" s="419"/>
      <c r="L14" s="351" t="str">
        <f>IF(SUM(E15+E19+E20+E21+E36+E22)&gt;SUM(E57*Instructiuni!F10),"!!! Atentie prag","")</f>
        <v/>
      </c>
      <c r="M14" s="331"/>
      <c r="N14" s="45"/>
      <c r="O14" s="45"/>
      <c r="P14" s="45"/>
      <c r="Q14" s="45"/>
      <c r="R14" s="57"/>
      <c r="S14" s="19"/>
    </row>
    <row r="15" spans="1:19" ht="15.6" customHeight="1" x14ac:dyDescent="0.3">
      <c r="A15" s="68" t="s">
        <v>177</v>
      </c>
      <c r="B15" s="66" t="s">
        <v>179</v>
      </c>
      <c r="C15" s="287">
        <f>SUM(C16:C18)</f>
        <v>0</v>
      </c>
      <c r="D15" s="287">
        <f t="shared" ref="D15:I15" si="14">SUM(D16:D18)</f>
        <v>0</v>
      </c>
      <c r="E15" s="287">
        <f>SUM(E16:E18)</f>
        <v>0</v>
      </c>
      <c r="F15" s="287">
        <f t="shared" si="14"/>
        <v>0</v>
      </c>
      <c r="G15" s="287">
        <f t="shared" si="14"/>
        <v>0</v>
      </c>
      <c r="H15" s="287">
        <f t="shared" si="14"/>
        <v>0</v>
      </c>
      <c r="I15" s="287">
        <f t="shared" si="14"/>
        <v>0</v>
      </c>
      <c r="J15" s="117"/>
      <c r="K15" s="117"/>
      <c r="L15" s="330"/>
      <c r="M15" s="331"/>
      <c r="N15" s="58">
        <f t="shared" ref="N15" si="15">SUM(N16:N18)</f>
        <v>0</v>
      </c>
      <c r="O15" s="58">
        <f t="shared" ref="O15" si="16">SUM(O16:O18)</f>
        <v>0</v>
      </c>
      <c r="P15" s="58">
        <f t="shared" ref="P15" si="17">SUM(P16:P18)</f>
        <v>0</v>
      </c>
      <c r="Q15" s="58">
        <f t="shared" ref="Q15" si="18">SUM(Q16:Q18)</f>
        <v>0</v>
      </c>
      <c r="R15" s="58">
        <f t="shared" ref="R15" si="19">SUM(R16:R18)</f>
        <v>0</v>
      </c>
      <c r="S15" s="19" t="str">
        <f t="shared" si="1"/>
        <v>OK</v>
      </c>
    </row>
    <row r="16" spans="1:19" x14ac:dyDescent="0.3">
      <c r="A16" s="68" t="s">
        <v>60</v>
      </c>
      <c r="B16" s="3" t="s">
        <v>178</v>
      </c>
      <c r="C16" s="284">
        <v>0</v>
      </c>
      <c r="D16" s="284">
        <v>0</v>
      </c>
      <c r="E16" s="287">
        <f t="shared" ref="E16:E18" si="20">C16+D16</f>
        <v>0</v>
      </c>
      <c r="F16" s="284">
        <v>0</v>
      </c>
      <c r="G16" s="284">
        <v>0</v>
      </c>
      <c r="H16" s="287">
        <f t="shared" ref="H16:H21" si="21">F16+G16</f>
        <v>0</v>
      </c>
      <c r="I16" s="287">
        <f t="shared" ref="I16:I21" si="22">E16+H16</f>
        <v>0</v>
      </c>
      <c r="J16" s="112" t="s">
        <v>283</v>
      </c>
      <c r="K16" s="112" t="s">
        <v>284</v>
      </c>
      <c r="L16" s="330"/>
      <c r="M16" s="331"/>
      <c r="N16" s="106">
        <v>0</v>
      </c>
      <c r="O16" s="106">
        <v>0</v>
      </c>
      <c r="P16" s="106">
        <v>0</v>
      </c>
      <c r="Q16" s="106">
        <v>0</v>
      </c>
      <c r="R16" s="57">
        <f t="shared" si="0"/>
        <v>0</v>
      </c>
      <c r="S16" s="19" t="str">
        <f t="shared" si="1"/>
        <v>OK</v>
      </c>
    </row>
    <row r="17" spans="1:19" ht="28.8" x14ac:dyDescent="0.3">
      <c r="A17" s="68" t="s">
        <v>180</v>
      </c>
      <c r="B17" s="3" t="s">
        <v>57</v>
      </c>
      <c r="C17" s="284">
        <v>0</v>
      </c>
      <c r="D17" s="284">
        <v>0</v>
      </c>
      <c r="E17" s="287">
        <f t="shared" si="20"/>
        <v>0</v>
      </c>
      <c r="F17" s="284">
        <v>0</v>
      </c>
      <c r="G17" s="284">
        <v>0</v>
      </c>
      <c r="H17" s="287">
        <f t="shared" si="21"/>
        <v>0</v>
      </c>
      <c r="I17" s="287">
        <f t="shared" si="22"/>
        <v>0</v>
      </c>
      <c r="J17" s="112" t="s">
        <v>283</v>
      </c>
      <c r="K17" s="112" t="s">
        <v>285</v>
      </c>
      <c r="L17" s="330"/>
      <c r="M17" s="331"/>
      <c r="N17" s="106">
        <v>0</v>
      </c>
      <c r="O17" s="106">
        <v>0</v>
      </c>
      <c r="P17" s="106">
        <v>0</v>
      </c>
      <c r="Q17" s="106">
        <v>0</v>
      </c>
      <c r="R17" s="57">
        <f t="shared" si="0"/>
        <v>0</v>
      </c>
      <c r="S17" s="19" t="str">
        <f t="shared" si="1"/>
        <v>OK</v>
      </c>
    </row>
    <row r="18" spans="1:19" ht="19.2" x14ac:dyDescent="0.3">
      <c r="A18" s="68" t="s">
        <v>181</v>
      </c>
      <c r="B18" s="3" t="s">
        <v>47</v>
      </c>
      <c r="C18" s="284">
        <v>0</v>
      </c>
      <c r="D18" s="284">
        <v>0</v>
      </c>
      <c r="E18" s="287">
        <f t="shared" si="20"/>
        <v>0</v>
      </c>
      <c r="F18" s="284">
        <v>0</v>
      </c>
      <c r="G18" s="284">
        <v>0</v>
      </c>
      <c r="H18" s="287">
        <f t="shared" si="21"/>
        <v>0</v>
      </c>
      <c r="I18" s="287">
        <f t="shared" si="22"/>
        <v>0</v>
      </c>
      <c r="J18" s="112" t="s">
        <v>283</v>
      </c>
      <c r="K18" s="112" t="s">
        <v>286</v>
      </c>
      <c r="L18" s="330"/>
      <c r="M18" s="331"/>
      <c r="N18" s="106">
        <v>0</v>
      </c>
      <c r="O18" s="106">
        <v>0</v>
      </c>
      <c r="P18" s="106">
        <v>0</v>
      </c>
      <c r="Q18" s="106">
        <v>0</v>
      </c>
      <c r="R18" s="57">
        <f t="shared" si="0"/>
        <v>0</v>
      </c>
      <c r="S18" s="19" t="str">
        <f t="shared" si="1"/>
        <v>OK</v>
      </c>
    </row>
    <row r="19" spans="1:19" ht="38.4" customHeight="1" x14ac:dyDescent="0.3">
      <c r="A19" s="68" t="s">
        <v>170</v>
      </c>
      <c r="B19" s="3" t="s">
        <v>182</v>
      </c>
      <c r="C19" s="284">
        <v>0</v>
      </c>
      <c r="D19" s="284">
        <v>0</v>
      </c>
      <c r="E19" s="287">
        <f>C19+D19</f>
        <v>0</v>
      </c>
      <c r="F19" s="284">
        <v>0</v>
      </c>
      <c r="G19" s="284">
        <v>0</v>
      </c>
      <c r="H19" s="287">
        <f t="shared" si="21"/>
        <v>0</v>
      </c>
      <c r="I19" s="287">
        <f t="shared" si="22"/>
        <v>0</v>
      </c>
      <c r="J19" s="112" t="s">
        <v>283</v>
      </c>
      <c r="K19" s="112" t="s">
        <v>287</v>
      </c>
      <c r="L19" s="330"/>
      <c r="M19" s="331"/>
      <c r="N19" s="106">
        <v>0</v>
      </c>
      <c r="O19" s="106">
        <v>0</v>
      </c>
      <c r="P19" s="106">
        <v>0</v>
      </c>
      <c r="Q19" s="106">
        <v>0</v>
      </c>
      <c r="R19" s="57">
        <f t="shared" si="0"/>
        <v>0</v>
      </c>
      <c r="S19" s="19" t="str">
        <f t="shared" si="1"/>
        <v>OK</v>
      </c>
    </row>
    <row r="20" spans="1:19" ht="19.2" x14ac:dyDescent="0.3">
      <c r="A20" s="68" t="s">
        <v>61</v>
      </c>
      <c r="B20" s="3" t="s">
        <v>183</v>
      </c>
      <c r="C20" s="284">
        <v>0</v>
      </c>
      <c r="D20" s="284">
        <v>0</v>
      </c>
      <c r="E20" s="287">
        <f>C20+D20</f>
        <v>0</v>
      </c>
      <c r="F20" s="284">
        <v>0</v>
      </c>
      <c r="G20" s="284">
        <v>0</v>
      </c>
      <c r="H20" s="287">
        <f t="shared" si="21"/>
        <v>0</v>
      </c>
      <c r="I20" s="287">
        <f t="shared" si="22"/>
        <v>0</v>
      </c>
      <c r="J20" s="112" t="s">
        <v>283</v>
      </c>
      <c r="K20" s="112" t="s">
        <v>288</v>
      </c>
      <c r="L20" s="330"/>
      <c r="M20" s="331"/>
      <c r="N20" s="106">
        <v>0</v>
      </c>
      <c r="O20" s="106">
        <v>0</v>
      </c>
      <c r="P20" s="106">
        <v>0</v>
      </c>
      <c r="Q20" s="106">
        <v>0</v>
      </c>
      <c r="R20" s="57">
        <f t="shared" si="0"/>
        <v>0</v>
      </c>
      <c r="S20" s="19" t="str">
        <f t="shared" si="1"/>
        <v>OK</v>
      </c>
    </row>
    <row r="21" spans="1:19" ht="57.6" x14ac:dyDescent="0.3">
      <c r="A21" s="68" t="s">
        <v>62</v>
      </c>
      <c r="B21" s="3" t="s">
        <v>517</v>
      </c>
      <c r="C21" s="284">
        <v>0</v>
      </c>
      <c r="D21" s="284">
        <v>0</v>
      </c>
      <c r="E21" s="287">
        <f>C21+D21</f>
        <v>0</v>
      </c>
      <c r="F21" s="284">
        <v>0</v>
      </c>
      <c r="G21" s="284">
        <v>0</v>
      </c>
      <c r="H21" s="287">
        <f t="shared" si="21"/>
        <v>0</v>
      </c>
      <c r="I21" s="287">
        <f t="shared" si="22"/>
        <v>0</v>
      </c>
      <c r="J21" s="112" t="s">
        <v>283</v>
      </c>
      <c r="K21" s="112" t="s">
        <v>499</v>
      </c>
      <c r="L21" s="330"/>
      <c r="M21" s="331"/>
      <c r="N21" s="106">
        <v>0</v>
      </c>
      <c r="O21" s="106">
        <v>0</v>
      </c>
      <c r="P21" s="106">
        <v>0</v>
      </c>
      <c r="Q21" s="106">
        <v>0</v>
      </c>
      <c r="R21" s="57">
        <f t="shared" si="0"/>
        <v>0</v>
      </c>
      <c r="S21" s="19" t="str">
        <f t="shared" si="1"/>
        <v>OK</v>
      </c>
    </row>
    <row r="22" spans="1:19" x14ac:dyDescent="0.3">
      <c r="A22" s="68" t="s">
        <v>63</v>
      </c>
      <c r="B22" s="3" t="s">
        <v>184</v>
      </c>
      <c r="C22" s="287">
        <f>SUM(C23:C28)</f>
        <v>0</v>
      </c>
      <c r="D22" s="287">
        <f t="shared" ref="D22:I22" si="23">SUM(D23:D28)</f>
        <v>0</v>
      </c>
      <c r="E22" s="287">
        <f>SUM(E23:E28)</f>
        <v>0</v>
      </c>
      <c r="F22" s="287">
        <f t="shared" si="23"/>
        <v>0</v>
      </c>
      <c r="G22" s="287">
        <f t="shared" si="23"/>
        <v>0</v>
      </c>
      <c r="H22" s="287">
        <f t="shared" si="23"/>
        <v>0</v>
      </c>
      <c r="I22" s="287">
        <f t="shared" si="23"/>
        <v>0</v>
      </c>
      <c r="J22" s="112"/>
      <c r="K22" s="112"/>
      <c r="L22" s="330"/>
      <c r="M22" s="331"/>
      <c r="N22" s="48">
        <f t="shared" ref="N22" si="24">SUM(N23:N28)</f>
        <v>0</v>
      </c>
      <c r="O22" s="48">
        <f t="shared" ref="O22" si="25">SUM(O23:O28)</f>
        <v>0</v>
      </c>
      <c r="P22" s="48">
        <f t="shared" ref="P22" si="26">SUM(P23:P28)</f>
        <v>0</v>
      </c>
      <c r="Q22" s="48">
        <f t="shared" ref="Q22" si="27">SUM(Q23:Q28)</f>
        <v>0</v>
      </c>
      <c r="R22" s="57">
        <f t="shared" ref="R22" si="28">SUM(R23:R28)</f>
        <v>0</v>
      </c>
      <c r="S22" s="19" t="str">
        <f t="shared" si="1"/>
        <v>OK</v>
      </c>
    </row>
    <row r="23" spans="1:19" s="183" customFormat="1" x14ac:dyDescent="0.3">
      <c r="A23" s="68" t="s">
        <v>135</v>
      </c>
      <c r="B23" s="3" t="s">
        <v>185</v>
      </c>
      <c r="C23" s="284">
        <v>0</v>
      </c>
      <c r="D23" s="284">
        <v>0</v>
      </c>
      <c r="E23" s="287">
        <f t="shared" ref="E23:E29" si="29">C23+D23</f>
        <v>0</v>
      </c>
      <c r="F23" s="284">
        <v>0</v>
      </c>
      <c r="G23" s="284">
        <v>0</v>
      </c>
      <c r="H23" s="287">
        <f t="shared" ref="H23:H29" si="30">F23+G23</f>
        <v>0</v>
      </c>
      <c r="I23" s="287">
        <f t="shared" ref="I23:I29" si="31">E23+H23</f>
        <v>0</v>
      </c>
      <c r="J23" s="121" t="s">
        <v>283</v>
      </c>
      <c r="K23" s="121" t="s">
        <v>289</v>
      </c>
      <c r="L23" s="330"/>
      <c r="M23" s="331"/>
      <c r="N23" s="25">
        <v>0</v>
      </c>
      <c r="O23" s="25">
        <v>0</v>
      </c>
      <c r="P23" s="25">
        <v>0</v>
      </c>
      <c r="Q23" s="25">
        <v>0</v>
      </c>
      <c r="R23" s="181">
        <f t="shared" si="0"/>
        <v>0</v>
      </c>
      <c r="S23" s="182" t="str">
        <f t="shared" si="1"/>
        <v>OK</v>
      </c>
    </row>
    <row r="24" spans="1:19" s="183" customFormat="1" ht="19.2" x14ac:dyDescent="0.3">
      <c r="A24" s="68" t="s">
        <v>136</v>
      </c>
      <c r="B24" s="3" t="s">
        <v>186</v>
      </c>
      <c r="C24" s="284">
        <v>0</v>
      </c>
      <c r="D24" s="284">
        <v>0</v>
      </c>
      <c r="E24" s="287">
        <f t="shared" si="29"/>
        <v>0</v>
      </c>
      <c r="F24" s="284">
        <v>0</v>
      </c>
      <c r="G24" s="284">
        <v>0</v>
      </c>
      <c r="H24" s="287">
        <f t="shared" si="30"/>
        <v>0</v>
      </c>
      <c r="I24" s="287">
        <f t="shared" si="31"/>
        <v>0</v>
      </c>
      <c r="J24" s="121" t="s">
        <v>283</v>
      </c>
      <c r="K24" s="121" t="s">
        <v>290</v>
      </c>
      <c r="L24" s="330"/>
      <c r="M24" s="331"/>
      <c r="N24" s="25">
        <v>0</v>
      </c>
      <c r="O24" s="184">
        <v>0</v>
      </c>
      <c r="P24" s="184">
        <v>0</v>
      </c>
      <c r="Q24" s="184">
        <v>0</v>
      </c>
      <c r="R24" s="181">
        <f t="shared" si="0"/>
        <v>0</v>
      </c>
      <c r="S24" s="182" t="str">
        <f t="shared" si="1"/>
        <v>OK</v>
      </c>
    </row>
    <row r="25" spans="1:19" s="183" customFormat="1" ht="57.6" x14ac:dyDescent="0.3">
      <c r="A25" s="68" t="s">
        <v>137</v>
      </c>
      <c r="B25" s="3" t="s">
        <v>187</v>
      </c>
      <c r="C25" s="284">
        <v>0</v>
      </c>
      <c r="D25" s="284">
        <v>0</v>
      </c>
      <c r="E25" s="287">
        <f t="shared" si="29"/>
        <v>0</v>
      </c>
      <c r="F25" s="284">
        <v>0</v>
      </c>
      <c r="G25" s="284">
        <v>0</v>
      </c>
      <c r="H25" s="287">
        <f t="shared" si="30"/>
        <v>0</v>
      </c>
      <c r="I25" s="287">
        <f t="shared" si="31"/>
        <v>0</v>
      </c>
      <c r="J25" s="121" t="s">
        <v>283</v>
      </c>
      <c r="K25" s="121" t="s">
        <v>291</v>
      </c>
      <c r="L25" s="330"/>
      <c r="M25" s="331"/>
      <c r="N25" s="25">
        <v>0</v>
      </c>
      <c r="O25" s="184">
        <v>0</v>
      </c>
      <c r="P25" s="184">
        <v>0</v>
      </c>
      <c r="Q25" s="184">
        <v>0</v>
      </c>
      <c r="R25" s="181">
        <f t="shared" si="0"/>
        <v>0</v>
      </c>
      <c r="S25" s="182" t="str">
        <f t="shared" si="1"/>
        <v>OK</v>
      </c>
    </row>
    <row r="26" spans="1:19" s="183" customFormat="1" ht="48" customHeight="1" x14ac:dyDescent="0.3">
      <c r="A26" s="68" t="s">
        <v>138</v>
      </c>
      <c r="B26" s="3" t="s">
        <v>188</v>
      </c>
      <c r="C26" s="284">
        <v>0</v>
      </c>
      <c r="D26" s="284">
        <v>0</v>
      </c>
      <c r="E26" s="287">
        <f t="shared" si="29"/>
        <v>0</v>
      </c>
      <c r="F26" s="284">
        <v>0</v>
      </c>
      <c r="G26" s="284">
        <v>0</v>
      </c>
      <c r="H26" s="287">
        <f t="shared" si="30"/>
        <v>0</v>
      </c>
      <c r="I26" s="287">
        <f t="shared" si="31"/>
        <v>0</v>
      </c>
      <c r="J26" s="121" t="s">
        <v>283</v>
      </c>
      <c r="K26" s="121" t="s">
        <v>292</v>
      </c>
      <c r="L26" s="330"/>
      <c r="M26" s="331"/>
      <c r="N26" s="25">
        <v>0</v>
      </c>
      <c r="O26" s="184">
        <v>0</v>
      </c>
      <c r="P26" s="184">
        <v>0</v>
      </c>
      <c r="Q26" s="184">
        <v>0</v>
      </c>
      <c r="R26" s="181">
        <f t="shared" si="0"/>
        <v>0</v>
      </c>
      <c r="S26" s="182" t="str">
        <f t="shared" si="1"/>
        <v>OK</v>
      </c>
    </row>
    <row r="27" spans="1:19" s="183" customFormat="1" ht="41.4" customHeight="1" x14ac:dyDescent="0.3">
      <c r="A27" s="68" t="s">
        <v>139</v>
      </c>
      <c r="B27" s="3" t="s">
        <v>189</v>
      </c>
      <c r="C27" s="284">
        <v>0</v>
      </c>
      <c r="D27" s="284">
        <v>0</v>
      </c>
      <c r="E27" s="287">
        <f t="shared" si="29"/>
        <v>0</v>
      </c>
      <c r="F27" s="284">
        <v>0</v>
      </c>
      <c r="G27" s="284">
        <v>0</v>
      </c>
      <c r="H27" s="287">
        <f t="shared" si="30"/>
        <v>0</v>
      </c>
      <c r="I27" s="287">
        <f t="shared" si="31"/>
        <v>0</v>
      </c>
      <c r="J27" s="121" t="s">
        <v>283</v>
      </c>
      <c r="K27" s="121" t="s">
        <v>293</v>
      </c>
      <c r="L27" s="330"/>
      <c r="M27" s="331"/>
      <c r="N27" s="25">
        <v>0</v>
      </c>
      <c r="O27" s="184">
        <v>0</v>
      </c>
      <c r="P27" s="184">
        <v>0</v>
      </c>
      <c r="Q27" s="184">
        <v>0</v>
      </c>
      <c r="R27" s="181">
        <f t="shared" si="0"/>
        <v>0</v>
      </c>
      <c r="S27" s="182" t="str">
        <f t="shared" si="1"/>
        <v>OK</v>
      </c>
    </row>
    <row r="28" spans="1:19" s="183" customFormat="1" ht="30.6" customHeight="1" x14ac:dyDescent="0.3">
      <c r="A28" s="68" t="s">
        <v>162</v>
      </c>
      <c r="B28" s="3" t="s">
        <v>190</v>
      </c>
      <c r="C28" s="284">
        <v>0</v>
      </c>
      <c r="D28" s="284">
        <v>0</v>
      </c>
      <c r="E28" s="287">
        <f t="shared" si="29"/>
        <v>0</v>
      </c>
      <c r="F28" s="284">
        <v>0</v>
      </c>
      <c r="G28" s="284">
        <v>0</v>
      </c>
      <c r="H28" s="287">
        <f t="shared" si="30"/>
        <v>0</v>
      </c>
      <c r="I28" s="287">
        <f t="shared" si="31"/>
        <v>0</v>
      </c>
      <c r="J28" s="121" t="s">
        <v>283</v>
      </c>
      <c r="K28" s="121" t="s">
        <v>294</v>
      </c>
      <c r="L28" s="330"/>
      <c r="M28" s="331"/>
      <c r="N28" s="25">
        <v>0</v>
      </c>
      <c r="O28" s="184">
        <v>0</v>
      </c>
      <c r="P28" s="184">
        <v>0</v>
      </c>
      <c r="Q28" s="184">
        <v>0</v>
      </c>
      <c r="R28" s="181">
        <f t="shared" si="0"/>
        <v>0</v>
      </c>
      <c r="S28" s="182" t="str">
        <f t="shared" si="1"/>
        <v>OK</v>
      </c>
    </row>
    <row r="29" spans="1:19" s="183" customFormat="1" ht="28.8" x14ac:dyDescent="0.3">
      <c r="A29" s="68" t="s">
        <v>140</v>
      </c>
      <c r="B29" s="3" t="s">
        <v>191</v>
      </c>
      <c r="C29" s="284">
        <v>0</v>
      </c>
      <c r="D29" s="284">
        <v>0</v>
      </c>
      <c r="E29" s="287">
        <f t="shared" si="29"/>
        <v>0</v>
      </c>
      <c r="F29" s="284">
        <v>0</v>
      </c>
      <c r="G29" s="284">
        <v>0</v>
      </c>
      <c r="H29" s="287">
        <f t="shared" si="30"/>
        <v>0</v>
      </c>
      <c r="I29" s="287">
        <f t="shared" si="31"/>
        <v>0</v>
      </c>
      <c r="J29" s="121" t="s">
        <v>317</v>
      </c>
      <c r="K29" s="121" t="s">
        <v>494</v>
      </c>
      <c r="L29" s="330"/>
      <c r="M29" s="331"/>
      <c r="N29" s="25">
        <v>0</v>
      </c>
      <c r="O29" s="184">
        <v>0</v>
      </c>
      <c r="P29" s="184">
        <v>0</v>
      </c>
      <c r="Q29" s="184">
        <v>0</v>
      </c>
      <c r="R29" s="181">
        <f t="shared" si="0"/>
        <v>0</v>
      </c>
      <c r="S29" s="182" t="str">
        <f t="shared" si="1"/>
        <v>OK</v>
      </c>
    </row>
    <row r="30" spans="1:19" s="183" customFormat="1" ht="16.95" customHeight="1" x14ac:dyDescent="0.3">
      <c r="A30" s="68" t="s">
        <v>141</v>
      </c>
      <c r="B30" s="3" t="s">
        <v>46</v>
      </c>
      <c r="C30" s="287">
        <f>C31+C35</f>
        <v>0</v>
      </c>
      <c r="D30" s="287">
        <f t="shared" ref="D30:I30" si="32">D31+D35</f>
        <v>0</v>
      </c>
      <c r="E30" s="287">
        <f>E31+E35</f>
        <v>0</v>
      </c>
      <c r="F30" s="287">
        <f t="shared" si="32"/>
        <v>0</v>
      </c>
      <c r="G30" s="287">
        <f t="shared" si="32"/>
        <v>0</v>
      </c>
      <c r="H30" s="287">
        <f t="shared" si="32"/>
        <v>0</v>
      </c>
      <c r="I30" s="287">
        <f t="shared" si="32"/>
        <v>0</v>
      </c>
      <c r="J30" s="121"/>
      <c r="K30" s="121"/>
      <c r="L30" s="330"/>
      <c r="M30" s="331"/>
      <c r="N30" s="58">
        <f t="shared" ref="N30" si="33">N31+N35</f>
        <v>0</v>
      </c>
      <c r="O30" s="58">
        <f t="shared" ref="O30" si="34">O31+O35</f>
        <v>0</v>
      </c>
      <c r="P30" s="58">
        <f t="shared" ref="P30" si="35">P31+P35</f>
        <v>0</v>
      </c>
      <c r="Q30" s="58">
        <f t="shared" ref="Q30" si="36">Q31+Q35</f>
        <v>0</v>
      </c>
      <c r="R30" s="58">
        <f t="shared" ref="R30" si="37">R31+R35</f>
        <v>0</v>
      </c>
      <c r="S30" s="182" t="str">
        <f t="shared" si="1"/>
        <v>OK</v>
      </c>
    </row>
    <row r="31" spans="1:19" s="183" customFormat="1" ht="28.95" customHeight="1" x14ac:dyDescent="0.3">
      <c r="A31" s="68" t="s">
        <v>192</v>
      </c>
      <c r="B31" s="3" t="s">
        <v>193</v>
      </c>
      <c r="C31" s="289">
        <f>C32+C33+C34</f>
        <v>0</v>
      </c>
      <c r="D31" s="289">
        <f t="shared" ref="D31:I31" si="38">D32+D33+D34</f>
        <v>0</v>
      </c>
      <c r="E31" s="289">
        <f>E32+E33+E34</f>
        <v>0</v>
      </c>
      <c r="F31" s="289">
        <f t="shared" si="38"/>
        <v>0</v>
      </c>
      <c r="G31" s="289">
        <f t="shared" si="38"/>
        <v>0</v>
      </c>
      <c r="H31" s="289">
        <f t="shared" si="38"/>
        <v>0</v>
      </c>
      <c r="I31" s="289">
        <f t="shared" si="38"/>
        <v>0</v>
      </c>
      <c r="J31" s="121"/>
      <c r="K31" s="121"/>
      <c r="L31" s="330"/>
      <c r="M31" s="331"/>
      <c r="N31" s="56">
        <f t="shared" ref="N31" si="39">N32+N33+N34</f>
        <v>0</v>
      </c>
      <c r="O31" s="56">
        <f t="shared" ref="O31" si="40">O32+O33+O34</f>
        <v>0</v>
      </c>
      <c r="P31" s="56">
        <f t="shared" ref="P31" si="41">P32+P33+P34</f>
        <v>0</v>
      </c>
      <c r="Q31" s="56">
        <f t="shared" ref="Q31" si="42">Q32+Q33+Q34</f>
        <v>0</v>
      </c>
      <c r="R31" s="56">
        <f t="shared" ref="R31" si="43">R32+R33+R34</f>
        <v>0</v>
      </c>
      <c r="S31" s="182" t="str">
        <f t="shared" si="1"/>
        <v>OK</v>
      </c>
    </row>
    <row r="32" spans="1:19" s="183" customFormat="1" ht="28.8" x14ac:dyDescent="0.3">
      <c r="A32" s="68" t="s">
        <v>195</v>
      </c>
      <c r="B32" s="3" t="s">
        <v>194</v>
      </c>
      <c r="C32" s="284">
        <v>0</v>
      </c>
      <c r="D32" s="284">
        <v>0</v>
      </c>
      <c r="E32" s="287">
        <f>C32+D32</f>
        <v>0</v>
      </c>
      <c r="F32" s="284">
        <v>0</v>
      </c>
      <c r="G32" s="284">
        <v>0</v>
      </c>
      <c r="H32" s="287">
        <f>F32+G32</f>
        <v>0</v>
      </c>
      <c r="I32" s="287">
        <f>E32+H32</f>
        <v>0</v>
      </c>
      <c r="J32" s="121" t="s">
        <v>317</v>
      </c>
      <c r="K32" s="121" t="s">
        <v>494</v>
      </c>
      <c r="L32" s="330"/>
      <c r="M32" s="331"/>
      <c r="N32" s="184">
        <v>0</v>
      </c>
      <c r="O32" s="184">
        <v>0</v>
      </c>
      <c r="P32" s="184">
        <v>0</v>
      </c>
      <c r="Q32" s="184">
        <v>0</v>
      </c>
      <c r="R32" s="181">
        <f t="shared" si="0"/>
        <v>0</v>
      </c>
      <c r="S32" s="182" t="str">
        <f t="shared" si="1"/>
        <v>OK</v>
      </c>
    </row>
    <row r="33" spans="1:19" s="183" customFormat="1" ht="28.8" x14ac:dyDescent="0.3">
      <c r="A33" s="68" t="s">
        <v>197</v>
      </c>
      <c r="B33" s="3" t="s">
        <v>196</v>
      </c>
      <c r="C33" s="284">
        <v>0</v>
      </c>
      <c r="D33" s="284">
        <v>0</v>
      </c>
      <c r="E33" s="287">
        <f>C33+D33</f>
        <v>0</v>
      </c>
      <c r="F33" s="284">
        <v>0</v>
      </c>
      <c r="G33" s="284">
        <v>0</v>
      </c>
      <c r="H33" s="287">
        <f>F33+G33</f>
        <v>0</v>
      </c>
      <c r="I33" s="287">
        <f>E33+H33</f>
        <v>0</v>
      </c>
      <c r="J33" s="121" t="s">
        <v>317</v>
      </c>
      <c r="K33" s="121" t="s">
        <v>494</v>
      </c>
      <c r="L33" s="330"/>
      <c r="M33" s="331"/>
      <c r="N33" s="184">
        <v>0</v>
      </c>
      <c r="O33" s="184">
        <v>0</v>
      </c>
      <c r="P33" s="184">
        <v>0</v>
      </c>
      <c r="Q33" s="184">
        <v>0</v>
      </c>
      <c r="R33" s="181">
        <f t="shared" si="0"/>
        <v>0</v>
      </c>
      <c r="S33" s="182" t="str">
        <f t="shared" si="1"/>
        <v>OK</v>
      </c>
    </row>
    <row r="34" spans="1:19" s="183" customFormat="1" ht="36" hidden="1" x14ac:dyDescent="0.3">
      <c r="A34" s="68" t="s">
        <v>224</v>
      </c>
      <c r="B34" s="3" t="s">
        <v>56</v>
      </c>
      <c r="C34" s="284">
        <v>0</v>
      </c>
      <c r="D34" s="284">
        <v>0</v>
      </c>
      <c r="E34" s="287">
        <f>C34+D34</f>
        <v>0</v>
      </c>
      <c r="F34" s="284">
        <v>0</v>
      </c>
      <c r="G34" s="284">
        <v>0</v>
      </c>
      <c r="H34" s="287">
        <f>F34+G34</f>
        <v>0</v>
      </c>
      <c r="I34" s="287">
        <f>E34+H34</f>
        <v>0</v>
      </c>
      <c r="J34" s="121" t="s">
        <v>317</v>
      </c>
      <c r="K34" s="121" t="s">
        <v>494</v>
      </c>
      <c r="L34" s="330"/>
      <c r="M34" s="331"/>
      <c r="N34" s="184">
        <v>0</v>
      </c>
      <c r="O34" s="184">
        <v>0</v>
      </c>
      <c r="P34" s="184">
        <v>0</v>
      </c>
      <c r="Q34" s="184">
        <v>0</v>
      </c>
      <c r="R34" s="181">
        <f t="shared" si="0"/>
        <v>0</v>
      </c>
      <c r="S34" s="182" t="str">
        <f t="shared" si="1"/>
        <v>OK</v>
      </c>
    </row>
    <row r="35" spans="1:19" s="183" customFormat="1" ht="28.8" x14ac:dyDescent="0.3">
      <c r="A35" s="68" t="s">
        <v>142</v>
      </c>
      <c r="B35" s="3" t="s">
        <v>198</v>
      </c>
      <c r="C35" s="284">
        <v>0</v>
      </c>
      <c r="D35" s="284">
        <v>0</v>
      </c>
      <c r="E35" s="287">
        <f>C35+D35</f>
        <v>0</v>
      </c>
      <c r="F35" s="284">
        <v>0</v>
      </c>
      <c r="G35" s="284">
        <v>0</v>
      </c>
      <c r="H35" s="287">
        <f>F35+G35</f>
        <v>0</v>
      </c>
      <c r="I35" s="287">
        <f>E35+H35</f>
        <v>0</v>
      </c>
      <c r="J35" s="121" t="s">
        <v>317</v>
      </c>
      <c r="K35" s="121" t="s">
        <v>494</v>
      </c>
      <c r="L35" s="330"/>
      <c r="M35" s="331"/>
      <c r="N35" s="184">
        <v>0</v>
      </c>
      <c r="O35" s="184">
        <v>0</v>
      </c>
      <c r="P35" s="184">
        <v>0</v>
      </c>
      <c r="Q35" s="184">
        <v>0</v>
      </c>
      <c r="R35" s="181">
        <f t="shared" si="0"/>
        <v>0</v>
      </c>
      <c r="S35" s="182" t="str">
        <f t="shared" si="1"/>
        <v>OK</v>
      </c>
    </row>
    <row r="36" spans="1:19" x14ac:dyDescent="0.3">
      <c r="A36" s="69" t="s">
        <v>199</v>
      </c>
      <c r="B36" s="3" t="s">
        <v>200</v>
      </c>
      <c r="C36" s="290">
        <f>C37+C40+C41</f>
        <v>0</v>
      </c>
      <c r="D36" s="290">
        <f t="shared" ref="D36:I36" si="44">D37+D40+D41</f>
        <v>0</v>
      </c>
      <c r="E36" s="290">
        <f t="shared" si="44"/>
        <v>0</v>
      </c>
      <c r="F36" s="290">
        <f t="shared" si="44"/>
        <v>0</v>
      </c>
      <c r="G36" s="290">
        <f t="shared" si="44"/>
        <v>0</v>
      </c>
      <c r="H36" s="290">
        <f t="shared" si="44"/>
        <v>0</v>
      </c>
      <c r="I36" s="290">
        <f t="shared" si="44"/>
        <v>0</v>
      </c>
      <c r="J36" s="120"/>
      <c r="K36" s="120"/>
      <c r="L36" s="326"/>
      <c r="M36" s="321"/>
      <c r="N36" s="290">
        <f>N37+N40+N41</f>
        <v>0</v>
      </c>
      <c r="O36" s="290">
        <f t="shared" ref="O36:R36" si="45">O37+O40+O41</f>
        <v>0</v>
      </c>
      <c r="P36" s="290">
        <f t="shared" si="45"/>
        <v>0</v>
      </c>
      <c r="Q36" s="290">
        <f t="shared" si="45"/>
        <v>0</v>
      </c>
      <c r="R36" s="290">
        <f t="shared" si="45"/>
        <v>0</v>
      </c>
      <c r="S36" s="19" t="str">
        <f t="shared" si="1"/>
        <v>OK</v>
      </c>
    </row>
    <row r="37" spans="1:19" s="183" customFormat="1" ht="29.4" customHeight="1" x14ac:dyDescent="0.3">
      <c r="A37" s="185" t="s">
        <v>201</v>
      </c>
      <c r="B37" s="3" t="s">
        <v>202</v>
      </c>
      <c r="C37" s="291">
        <f>C38+C39</f>
        <v>0</v>
      </c>
      <c r="D37" s="291">
        <f t="shared" ref="D37:I37" si="46">D38+D39</f>
        <v>0</v>
      </c>
      <c r="E37" s="291">
        <f t="shared" si="46"/>
        <v>0</v>
      </c>
      <c r="F37" s="291">
        <f t="shared" si="46"/>
        <v>0</v>
      </c>
      <c r="G37" s="291">
        <f t="shared" si="46"/>
        <v>0</v>
      </c>
      <c r="H37" s="291">
        <f t="shared" si="46"/>
        <v>0</v>
      </c>
      <c r="I37" s="291">
        <f t="shared" si="46"/>
        <v>0</v>
      </c>
      <c r="J37" s="186"/>
      <c r="K37" s="186"/>
      <c r="L37" s="326"/>
      <c r="M37" s="321"/>
      <c r="N37" s="291">
        <f>N38+N39</f>
        <v>0</v>
      </c>
      <c r="O37" s="291">
        <f t="shared" ref="O37:R37" si="47">O38+O39</f>
        <v>0</v>
      </c>
      <c r="P37" s="291">
        <f t="shared" si="47"/>
        <v>0</v>
      </c>
      <c r="Q37" s="291">
        <f t="shared" si="47"/>
        <v>0</v>
      </c>
      <c r="R37" s="291">
        <f t="shared" si="47"/>
        <v>0</v>
      </c>
      <c r="S37" s="182" t="str">
        <f t="shared" si="1"/>
        <v>OK</v>
      </c>
    </row>
    <row r="38" spans="1:19" s="183" customFormat="1" ht="28.8" x14ac:dyDescent="0.3">
      <c r="A38" s="185" t="s">
        <v>143</v>
      </c>
      <c r="B38" s="3" t="s">
        <v>203</v>
      </c>
      <c r="C38" s="284">
        <v>0</v>
      </c>
      <c r="D38" s="284">
        <v>0</v>
      </c>
      <c r="E38" s="287">
        <f>C38+D38</f>
        <v>0</v>
      </c>
      <c r="F38" s="284">
        <v>0</v>
      </c>
      <c r="G38" s="284">
        <v>0</v>
      </c>
      <c r="H38" s="287">
        <f>F38+G38</f>
        <v>0</v>
      </c>
      <c r="I38" s="287">
        <f>E38+H38</f>
        <v>0</v>
      </c>
      <c r="J38" s="188" t="s">
        <v>283</v>
      </c>
      <c r="K38" s="188" t="s">
        <v>311</v>
      </c>
      <c r="L38" s="326"/>
      <c r="M38" s="321"/>
      <c r="N38" s="184">
        <v>0</v>
      </c>
      <c r="O38" s="184">
        <v>0</v>
      </c>
      <c r="P38" s="184">
        <v>0</v>
      </c>
      <c r="Q38" s="184">
        <v>0</v>
      </c>
      <c r="R38" s="181">
        <f t="shared" si="0"/>
        <v>0</v>
      </c>
      <c r="S38" s="182" t="str">
        <f t="shared" si="1"/>
        <v>OK</v>
      </c>
    </row>
    <row r="39" spans="1:19" s="183" customFormat="1" ht="68.400000000000006" customHeight="1" x14ac:dyDescent="0.3">
      <c r="A39" s="185" t="s">
        <v>144</v>
      </c>
      <c r="B39" s="3" t="s">
        <v>204</v>
      </c>
      <c r="C39" s="284">
        <v>0</v>
      </c>
      <c r="D39" s="284">
        <v>0</v>
      </c>
      <c r="E39" s="287">
        <f>C39+D39</f>
        <v>0</v>
      </c>
      <c r="F39" s="284">
        <v>0</v>
      </c>
      <c r="G39" s="284">
        <v>0</v>
      </c>
      <c r="H39" s="287">
        <f>F39+G39</f>
        <v>0</v>
      </c>
      <c r="I39" s="287">
        <f>E39+H39</f>
        <v>0</v>
      </c>
      <c r="J39" s="188" t="s">
        <v>283</v>
      </c>
      <c r="K39" s="188" t="s">
        <v>311</v>
      </c>
      <c r="L39" s="326"/>
      <c r="M39" s="321"/>
      <c r="N39" s="184">
        <v>0</v>
      </c>
      <c r="O39" s="184">
        <v>0</v>
      </c>
      <c r="P39" s="184">
        <v>0</v>
      </c>
      <c r="Q39" s="184">
        <v>0</v>
      </c>
      <c r="R39" s="181">
        <f t="shared" si="0"/>
        <v>0</v>
      </c>
      <c r="S39" s="182" t="str">
        <f t="shared" si="1"/>
        <v>OK</v>
      </c>
    </row>
    <row r="40" spans="1:19" s="183" customFormat="1" ht="19.2" x14ac:dyDescent="0.3">
      <c r="A40" s="185" t="s">
        <v>145</v>
      </c>
      <c r="B40" s="3" t="s">
        <v>48</v>
      </c>
      <c r="C40" s="284">
        <v>0</v>
      </c>
      <c r="D40" s="284">
        <v>0</v>
      </c>
      <c r="E40" s="287">
        <f>C40+D40</f>
        <v>0</v>
      </c>
      <c r="F40" s="284">
        <v>0</v>
      </c>
      <c r="G40" s="284">
        <v>0</v>
      </c>
      <c r="H40" s="287">
        <f>F40+G40</f>
        <v>0</v>
      </c>
      <c r="I40" s="287">
        <f>E40+H40</f>
        <v>0</v>
      </c>
      <c r="J40" s="188" t="s">
        <v>283</v>
      </c>
      <c r="K40" s="188" t="s">
        <v>312</v>
      </c>
      <c r="L40" s="334"/>
      <c r="M40" s="321"/>
      <c r="N40" s="184">
        <v>0</v>
      </c>
      <c r="O40" s="184">
        <v>0</v>
      </c>
      <c r="P40" s="184">
        <v>0</v>
      </c>
      <c r="Q40" s="184">
        <v>0</v>
      </c>
      <c r="R40" s="181">
        <f t="shared" si="0"/>
        <v>0</v>
      </c>
      <c r="S40" s="182" t="str">
        <f t="shared" si="1"/>
        <v>OK</v>
      </c>
    </row>
    <row r="41" spans="1:19" s="183" customFormat="1" ht="57.6" customHeight="1" x14ac:dyDescent="0.3">
      <c r="A41" s="185" t="s">
        <v>518</v>
      </c>
      <c r="B41" s="3" t="s">
        <v>519</v>
      </c>
      <c r="C41" s="284">
        <v>0</v>
      </c>
      <c r="D41" s="284">
        <v>0</v>
      </c>
      <c r="E41" s="287">
        <f>C41+D41</f>
        <v>0</v>
      </c>
      <c r="F41" s="284">
        <v>0</v>
      </c>
      <c r="G41" s="284">
        <v>0</v>
      </c>
      <c r="H41" s="287">
        <f>F41+G41</f>
        <v>0</v>
      </c>
      <c r="I41" s="287">
        <f>E41+H41</f>
        <v>0</v>
      </c>
      <c r="J41" s="188" t="s">
        <v>283</v>
      </c>
      <c r="K41" s="188" t="s">
        <v>501</v>
      </c>
      <c r="L41" s="334"/>
      <c r="M41" s="321"/>
      <c r="N41" s="184">
        <v>0</v>
      </c>
      <c r="O41" s="184">
        <v>0</v>
      </c>
      <c r="P41" s="184">
        <v>0</v>
      </c>
      <c r="Q41" s="184">
        <v>0</v>
      </c>
      <c r="R41" s="181">
        <f t="shared" ref="R41" si="48">SUM(N41:Q41)</f>
        <v>0</v>
      </c>
      <c r="S41" s="182" t="str">
        <f t="shared" ref="S41" si="49">IF(R41=I41,"OK","ERROR")</f>
        <v>OK</v>
      </c>
    </row>
    <row r="42" spans="1:19" s="64" customFormat="1" x14ac:dyDescent="0.3">
      <c r="A42" s="60"/>
      <c r="B42" s="61" t="s">
        <v>65</v>
      </c>
      <c r="C42" s="288">
        <f>SUM(C15+C19+C20+C21+C22+C29+C30+C36)</f>
        <v>0</v>
      </c>
      <c r="D42" s="288">
        <f t="shared" ref="D42:I42" si="50">SUM(D15+D19+D20+D21+D22+D29+D30+D36)</f>
        <v>0</v>
      </c>
      <c r="E42" s="288">
        <f t="shared" si="50"/>
        <v>0</v>
      </c>
      <c r="F42" s="288">
        <f t="shared" si="50"/>
        <v>0</v>
      </c>
      <c r="G42" s="288">
        <f t="shared" si="50"/>
        <v>0</v>
      </c>
      <c r="H42" s="288">
        <f t="shared" si="50"/>
        <v>0</v>
      </c>
      <c r="I42" s="288">
        <f t="shared" si="50"/>
        <v>0</v>
      </c>
      <c r="J42" s="119"/>
      <c r="K42" s="119"/>
      <c r="L42" s="330"/>
      <c r="M42" s="331"/>
      <c r="N42" s="62">
        <f>SUM(N15+N19+N20+N21+N22+N29+N30+N36)</f>
        <v>0</v>
      </c>
      <c r="O42" s="62">
        <f t="shared" ref="O42:R42" si="51">SUM(O15+O19+O20+O21+O22+O29+O30+O36)</f>
        <v>0</v>
      </c>
      <c r="P42" s="62">
        <f t="shared" si="51"/>
        <v>0</v>
      </c>
      <c r="Q42" s="62">
        <f t="shared" si="51"/>
        <v>0</v>
      </c>
      <c r="R42" s="62">
        <f t="shared" si="51"/>
        <v>0</v>
      </c>
      <c r="S42" s="63" t="str">
        <f t="shared" si="1"/>
        <v>OK</v>
      </c>
    </row>
    <row r="43" spans="1:19" x14ac:dyDescent="0.3">
      <c r="A43" s="55" t="s">
        <v>205</v>
      </c>
      <c r="B43" s="402" t="s">
        <v>25</v>
      </c>
      <c r="C43" s="408"/>
      <c r="D43" s="408"/>
      <c r="E43" s="408"/>
      <c r="F43" s="408"/>
      <c r="G43" s="408"/>
      <c r="H43" s="408"/>
      <c r="I43" s="408"/>
      <c r="J43" s="117"/>
      <c r="K43" s="117"/>
      <c r="L43" s="330"/>
      <c r="M43" s="331"/>
      <c r="N43" s="48"/>
      <c r="O43" s="48"/>
      <c r="P43" s="48"/>
      <c r="Q43" s="48"/>
      <c r="R43" s="57"/>
      <c r="S43" s="19" t="str">
        <f t="shared" si="1"/>
        <v>OK</v>
      </c>
    </row>
    <row r="44" spans="1:19" ht="36.6" customHeight="1" x14ac:dyDescent="0.3">
      <c r="A44" s="68" t="s">
        <v>58</v>
      </c>
      <c r="B44" s="66" t="s">
        <v>477</v>
      </c>
      <c r="C44" s="284">
        <v>0</v>
      </c>
      <c r="D44" s="284">
        <v>0</v>
      </c>
      <c r="E44" s="287">
        <f t="shared" ref="E44:E56" si="52">C44+D44</f>
        <v>0</v>
      </c>
      <c r="F44" s="284">
        <v>0</v>
      </c>
      <c r="G44" s="284">
        <v>0</v>
      </c>
      <c r="H44" s="287">
        <f t="shared" ref="H44:H56" si="53">F44+G44</f>
        <v>0</v>
      </c>
      <c r="I44" s="287">
        <f t="shared" ref="I44:I56" si="54">E44+H44</f>
        <v>0</v>
      </c>
      <c r="J44" s="111" t="s">
        <v>278</v>
      </c>
      <c r="K44" s="111" t="s">
        <v>295</v>
      </c>
      <c r="L44" s="330"/>
      <c r="M44" s="331"/>
      <c r="N44" s="106">
        <v>0</v>
      </c>
      <c r="O44" s="106">
        <v>0</v>
      </c>
      <c r="P44" s="106">
        <v>0</v>
      </c>
      <c r="Q44" s="107">
        <v>0</v>
      </c>
      <c r="R44" s="57">
        <f t="shared" si="0"/>
        <v>0</v>
      </c>
      <c r="S44" s="19" t="str">
        <f t="shared" si="1"/>
        <v>OK</v>
      </c>
    </row>
    <row r="45" spans="1:19" s="183" customFormat="1" ht="56.4" customHeight="1" x14ac:dyDescent="0.3">
      <c r="A45" s="68"/>
      <c r="B45" s="66" t="s">
        <v>478</v>
      </c>
      <c r="C45" s="284">
        <v>0</v>
      </c>
      <c r="D45" s="284">
        <v>0</v>
      </c>
      <c r="E45" s="287">
        <f t="shared" si="52"/>
        <v>0</v>
      </c>
      <c r="F45" s="284">
        <v>0</v>
      </c>
      <c r="G45" s="284">
        <v>0</v>
      </c>
      <c r="H45" s="287">
        <f t="shared" si="53"/>
        <v>0</v>
      </c>
      <c r="I45" s="287">
        <f t="shared" si="54"/>
        <v>0</v>
      </c>
      <c r="J45" s="189"/>
      <c r="K45" s="189"/>
      <c r="L45" s="335"/>
      <c r="M45" s="331"/>
      <c r="N45" s="184">
        <v>0</v>
      </c>
      <c r="O45" s="184">
        <v>0</v>
      </c>
      <c r="P45" s="184">
        <v>0</v>
      </c>
      <c r="Q45" s="184">
        <v>0</v>
      </c>
      <c r="R45" s="181">
        <f t="shared" si="0"/>
        <v>0</v>
      </c>
      <c r="S45" s="182" t="str">
        <f>IF(R45=I45,"OK","ERROR")</f>
        <v>OK</v>
      </c>
    </row>
    <row r="46" spans="1:19" s="183" customFormat="1" ht="59.4" customHeight="1" x14ac:dyDescent="0.3">
      <c r="A46" s="68" t="s">
        <v>50</v>
      </c>
      <c r="B46" s="66" t="s">
        <v>483</v>
      </c>
      <c r="C46" s="284">
        <v>0</v>
      </c>
      <c r="D46" s="284">
        <v>0</v>
      </c>
      <c r="E46" s="287">
        <f t="shared" si="52"/>
        <v>0</v>
      </c>
      <c r="F46" s="284">
        <v>0</v>
      </c>
      <c r="G46" s="284">
        <v>0</v>
      </c>
      <c r="H46" s="287">
        <f t="shared" si="53"/>
        <v>0</v>
      </c>
      <c r="I46" s="287">
        <f t="shared" si="54"/>
        <v>0</v>
      </c>
      <c r="J46" s="189" t="s">
        <v>278</v>
      </c>
      <c r="K46" s="189" t="s">
        <v>296</v>
      </c>
      <c r="L46" s="335"/>
      <c r="M46" s="331"/>
      <c r="N46" s="184">
        <v>0</v>
      </c>
      <c r="O46" s="184">
        <v>0</v>
      </c>
      <c r="P46" s="184">
        <v>0</v>
      </c>
      <c r="Q46" s="184">
        <v>0</v>
      </c>
      <c r="R46" s="181">
        <f t="shared" si="0"/>
        <v>0</v>
      </c>
      <c r="S46" s="182" t="str">
        <f t="shared" si="1"/>
        <v>OK</v>
      </c>
    </row>
    <row r="47" spans="1:19" ht="72" customHeight="1" x14ac:dyDescent="0.3">
      <c r="A47" s="68"/>
      <c r="B47" s="66" t="s">
        <v>479</v>
      </c>
      <c r="C47" s="284">
        <v>0</v>
      </c>
      <c r="D47" s="284">
        <v>0</v>
      </c>
      <c r="E47" s="287">
        <f t="shared" si="52"/>
        <v>0</v>
      </c>
      <c r="F47" s="284">
        <v>0</v>
      </c>
      <c r="G47" s="284">
        <v>0</v>
      </c>
      <c r="H47" s="287">
        <f t="shared" si="53"/>
        <v>0</v>
      </c>
      <c r="I47" s="287">
        <f t="shared" si="54"/>
        <v>0</v>
      </c>
      <c r="J47" s="111"/>
      <c r="K47" s="111"/>
      <c r="L47" s="330"/>
      <c r="M47" s="331"/>
      <c r="N47" s="106">
        <v>0</v>
      </c>
      <c r="O47" s="106">
        <v>0</v>
      </c>
      <c r="P47" s="106">
        <v>0</v>
      </c>
      <c r="Q47" s="106">
        <v>0</v>
      </c>
      <c r="R47" s="57">
        <f t="shared" ref="R47" si="55">SUM(N47:Q47)</f>
        <v>0</v>
      </c>
      <c r="S47" s="19" t="str">
        <f>IF(R47=I47,"OK","ERROR")</f>
        <v>OK</v>
      </c>
    </row>
    <row r="48" spans="1:19" ht="48" x14ac:dyDescent="0.3">
      <c r="A48" s="68" t="s">
        <v>146</v>
      </c>
      <c r="B48" s="66" t="s">
        <v>484</v>
      </c>
      <c r="C48" s="284">
        <v>0</v>
      </c>
      <c r="D48" s="284">
        <v>0</v>
      </c>
      <c r="E48" s="287">
        <f t="shared" si="52"/>
        <v>0</v>
      </c>
      <c r="F48" s="284">
        <v>0</v>
      </c>
      <c r="G48" s="284">
        <v>0</v>
      </c>
      <c r="H48" s="287">
        <f t="shared" si="53"/>
        <v>0</v>
      </c>
      <c r="I48" s="287">
        <f t="shared" si="54"/>
        <v>0</v>
      </c>
      <c r="J48" s="111" t="s">
        <v>278</v>
      </c>
      <c r="K48" s="111" t="s">
        <v>297</v>
      </c>
      <c r="L48" s="330"/>
      <c r="M48" s="331"/>
      <c r="N48" s="106">
        <v>0</v>
      </c>
      <c r="O48" s="106">
        <v>0</v>
      </c>
      <c r="P48" s="106">
        <v>0</v>
      </c>
      <c r="Q48" s="106">
        <v>0</v>
      </c>
      <c r="R48" s="57">
        <f t="shared" si="0"/>
        <v>0</v>
      </c>
      <c r="S48" s="19" t="str">
        <f t="shared" si="1"/>
        <v>OK</v>
      </c>
    </row>
    <row r="49" spans="1:19" ht="72" customHeight="1" x14ac:dyDescent="0.3">
      <c r="A49" s="68"/>
      <c r="B49" s="66" t="s">
        <v>480</v>
      </c>
      <c r="C49" s="284">
        <v>0</v>
      </c>
      <c r="D49" s="284">
        <v>0</v>
      </c>
      <c r="E49" s="287">
        <f t="shared" ref="E49" si="56">C49+D49</f>
        <v>0</v>
      </c>
      <c r="F49" s="284">
        <v>0</v>
      </c>
      <c r="G49" s="284">
        <v>0</v>
      </c>
      <c r="H49" s="287">
        <f t="shared" ref="H49" si="57">F49+G49</f>
        <v>0</v>
      </c>
      <c r="I49" s="287">
        <f t="shared" ref="I49" si="58">E49+H49</f>
        <v>0</v>
      </c>
      <c r="J49" s="111"/>
      <c r="K49" s="111"/>
      <c r="L49" s="330"/>
      <c r="M49" s="331"/>
      <c r="N49" s="106">
        <v>0</v>
      </c>
      <c r="O49" s="106">
        <v>0</v>
      </c>
      <c r="P49" s="106">
        <v>0</v>
      </c>
      <c r="Q49" s="106">
        <v>0</v>
      </c>
      <c r="R49" s="57">
        <f t="shared" ref="R49" si="59">SUM(N49:Q49)</f>
        <v>0</v>
      </c>
      <c r="S49" s="19" t="str">
        <f>IF(R49=I49,"OK","ERROR")</f>
        <v>OK</v>
      </c>
    </row>
    <row r="50" spans="1:19" ht="67.2" x14ac:dyDescent="0.3">
      <c r="A50" s="68" t="s">
        <v>64</v>
      </c>
      <c r="B50" s="66" t="s">
        <v>485</v>
      </c>
      <c r="C50" s="284">
        <v>0</v>
      </c>
      <c r="D50" s="284">
        <v>0</v>
      </c>
      <c r="E50" s="287">
        <f t="shared" si="52"/>
        <v>0</v>
      </c>
      <c r="F50" s="284">
        <v>0</v>
      </c>
      <c r="G50" s="284">
        <v>0</v>
      </c>
      <c r="H50" s="287">
        <f t="shared" si="53"/>
        <v>0</v>
      </c>
      <c r="I50" s="287">
        <f t="shared" si="54"/>
        <v>0</v>
      </c>
      <c r="J50" s="121" t="s">
        <v>276</v>
      </c>
      <c r="K50" s="121" t="s">
        <v>298</v>
      </c>
      <c r="L50" s="330"/>
      <c r="M50" s="331"/>
      <c r="N50" s="106">
        <v>0</v>
      </c>
      <c r="O50" s="106">
        <v>0</v>
      </c>
      <c r="P50" s="106">
        <v>0</v>
      </c>
      <c r="Q50" s="106">
        <v>0</v>
      </c>
      <c r="R50" s="57">
        <f t="shared" si="0"/>
        <v>0</v>
      </c>
      <c r="S50" s="19" t="str">
        <f t="shared" si="1"/>
        <v>OK</v>
      </c>
    </row>
    <row r="51" spans="1:19" ht="97.2" hidden="1" customHeight="1" x14ac:dyDescent="0.3">
      <c r="A51" s="415"/>
      <c r="B51" s="160" t="s">
        <v>369</v>
      </c>
      <c r="C51" s="284">
        <v>0</v>
      </c>
      <c r="D51" s="284">
        <v>0</v>
      </c>
      <c r="E51" s="287"/>
      <c r="F51" s="284">
        <v>0</v>
      </c>
      <c r="G51" s="284">
        <v>0</v>
      </c>
      <c r="H51" s="287">
        <f t="shared" ref="H51" si="60">F51+G51</f>
        <v>0</v>
      </c>
      <c r="I51" s="287">
        <f t="shared" ref="I51" si="61">E51+H51</f>
        <v>0</v>
      </c>
      <c r="J51" s="121" t="s">
        <v>276</v>
      </c>
      <c r="K51" s="121" t="s">
        <v>358</v>
      </c>
      <c r="L51" s="330"/>
      <c r="M51" s="331"/>
      <c r="N51" s="106">
        <v>0</v>
      </c>
      <c r="O51" s="106">
        <v>0</v>
      </c>
      <c r="P51" s="106">
        <v>0</v>
      </c>
      <c r="Q51" s="106">
        <v>0</v>
      </c>
      <c r="R51" s="57">
        <f t="shared" ref="R51" si="62">SUM(N51:Q51)</f>
        <v>0</v>
      </c>
      <c r="S51" s="19" t="str">
        <f t="shared" ref="S51" si="63">IF(R51=I51,"OK","ERROR")</f>
        <v>OK</v>
      </c>
    </row>
    <row r="52" spans="1:19" ht="62.4" customHeight="1" x14ac:dyDescent="0.3">
      <c r="A52" s="416"/>
      <c r="B52" s="66" t="s">
        <v>481</v>
      </c>
      <c r="C52" s="284">
        <v>0</v>
      </c>
      <c r="D52" s="284">
        <v>0</v>
      </c>
      <c r="E52" s="287">
        <f t="shared" si="52"/>
        <v>0</v>
      </c>
      <c r="F52" s="284">
        <v>0</v>
      </c>
      <c r="G52" s="284">
        <v>0</v>
      </c>
      <c r="H52" s="287">
        <f t="shared" si="53"/>
        <v>0</v>
      </c>
      <c r="I52" s="287">
        <f t="shared" si="54"/>
        <v>0</v>
      </c>
      <c r="J52" s="111"/>
      <c r="K52" s="121"/>
      <c r="L52" s="330"/>
      <c r="M52" s="331"/>
      <c r="N52" s="106">
        <v>0</v>
      </c>
      <c r="O52" s="106">
        <v>0</v>
      </c>
      <c r="P52" s="106">
        <v>0</v>
      </c>
      <c r="Q52" s="106">
        <v>0</v>
      </c>
      <c r="R52" s="57">
        <f t="shared" si="0"/>
        <v>0</v>
      </c>
      <c r="S52" s="19" t="str">
        <f>IF(R52=I52,"OK","ERROR")</f>
        <v>OK</v>
      </c>
    </row>
    <row r="53" spans="1:19" ht="36.6" customHeight="1" x14ac:dyDescent="0.3">
      <c r="A53" s="68" t="s">
        <v>147</v>
      </c>
      <c r="B53" s="66" t="s">
        <v>486</v>
      </c>
      <c r="C53" s="284">
        <v>0</v>
      </c>
      <c r="D53" s="284">
        <v>0</v>
      </c>
      <c r="E53" s="287">
        <f t="shared" si="52"/>
        <v>0</v>
      </c>
      <c r="F53" s="284">
        <v>0</v>
      </c>
      <c r="G53" s="284">
        <v>0</v>
      </c>
      <c r="H53" s="287">
        <f t="shared" si="53"/>
        <v>0</v>
      </c>
      <c r="I53" s="287">
        <f t="shared" si="54"/>
        <v>0</v>
      </c>
      <c r="J53" s="121" t="s">
        <v>276</v>
      </c>
      <c r="K53" s="121" t="s">
        <v>308</v>
      </c>
      <c r="L53" s="330"/>
      <c r="M53" s="331"/>
      <c r="N53" s="106">
        <v>0</v>
      </c>
      <c r="O53" s="106">
        <v>0</v>
      </c>
      <c r="P53" s="106">
        <v>0</v>
      </c>
      <c r="Q53" s="106">
        <v>0</v>
      </c>
      <c r="R53" s="57">
        <f t="shared" si="0"/>
        <v>0</v>
      </c>
      <c r="S53" s="19" t="str">
        <f t="shared" si="1"/>
        <v>OK</v>
      </c>
    </row>
    <row r="54" spans="1:19" ht="24" x14ac:dyDescent="0.3">
      <c r="A54" s="68"/>
      <c r="B54" s="66" t="s">
        <v>487</v>
      </c>
      <c r="C54" s="284">
        <v>0</v>
      </c>
      <c r="D54" s="284">
        <v>0</v>
      </c>
      <c r="E54" s="287">
        <f t="shared" ref="E54" si="64">C54+D54</f>
        <v>0</v>
      </c>
      <c r="F54" s="284">
        <v>0</v>
      </c>
      <c r="G54" s="284">
        <v>0</v>
      </c>
      <c r="H54" s="287">
        <f t="shared" ref="H54" si="65">F54+G54</f>
        <v>0</v>
      </c>
      <c r="I54" s="287">
        <f t="shared" ref="I54" si="66">E54+H54</f>
        <v>0</v>
      </c>
      <c r="J54" s="111"/>
      <c r="K54" s="111"/>
      <c r="L54" s="330"/>
      <c r="M54" s="331"/>
      <c r="N54" s="106">
        <v>0</v>
      </c>
      <c r="O54" s="106">
        <v>0</v>
      </c>
      <c r="P54" s="106">
        <v>0</v>
      </c>
      <c r="Q54" s="106">
        <v>0</v>
      </c>
      <c r="R54" s="57">
        <f t="shared" ref="R54" si="67">SUM(N54:Q54)</f>
        <v>0</v>
      </c>
      <c r="S54" s="19" t="str">
        <f>IF(R54=I54,"OK","ERROR")</f>
        <v>OK</v>
      </c>
    </row>
    <row r="55" spans="1:19" ht="28.95" customHeight="1" x14ac:dyDescent="0.3">
      <c r="A55" s="68" t="s">
        <v>134</v>
      </c>
      <c r="B55" s="66" t="s">
        <v>488</v>
      </c>
      <c r="C55" s="284">
        <v>0</v>
      </c>
      <c r="D55" s="284">
        <v>0</v>
      </c>
      <c r="E55" s="287">
        <f t="shared" si="52"/>
        <v>0</v>
      </c>
      <c r="F55" s="284">
        <v>0</v>
      </c>
      <c r="G55" s="284">
        <v>0</v>
      </c>
      <c r="H55" s="287">
        <f t="shared" si="53"/>
        <v>0</v>
      </c>
      <c r="I55" s="287">
        <f t="shared" si="54"/>
        <v>0</v>
      </c>
      <c r="J55" s="121" t="s">
        <v>309</v>
      </c>
      <c r="K55" s="121" t="s">
        <v>310</v>
      </c>
      <c r="L55" s="335"/>
      <c r="M55" s="331"/>
      <c r="N55" s="106">
        <v>0</v>
      </c>
      <c r="O55" s="106">
        <v>0</v>
      </c>
      <c r="P55" s="106">
        <v>0</v>
      </c>
      <c r="Q55" s="106">
        <v>0</v>
      </c>
      <c r="R55" s="57">
        <f t="shared" si="0"/>
        <v>0</v>
      </c>
      <c r="S55" s="19" t="str">
        <f t="shared" si="1"/>
        <v>OK</v>
      </c>
    </row>
    <row r="56" spans="1:19" ht="43.2" customHeight="1" x14ac:dyDescent="0.3">
      <c r="A56" s="68"/>
      <c r="B56" s="66" t="s">
        <v>482</v>
      </c>
      <c r="C56" s="284">
        <v>0</v>
      </c>
      <c r="D56" s="284">
        <v>0</v>
      </c>
      <c r="E56" s="287">
        <f t="shared" si="52"/>
        <v>0</v>
      </c>
      <c r="F56" s="284">
        <v>0</v>
      </c>
      <c r="G56" s="284">
        <v>0</v>
      </c>
      <c r="H56" s="287">
        <f t="shared" si="53"/>
        <v>0</v>
      </c>
      <c r="I56" s="287">
        <f t="shared" si="54"/>
        <v>0</v>
      </c>
      <c r="J56" s="111"/>
      <c r="K56" s="111"/>
      <c r="L56" s="330"/>
      <c r="M56" s="331"/>
      <c r="N56" s="106">
        <v>0</v>
      </c>
      <c r="O56" s="106">
        <v>0</v>
      </c>
      <c r="P56" s="106">
        <v>0</v>
      </c>
      <c r="Q56" s="106">
        <v>0</v>
      </c>
      <c r="R56" s="57">
        <f t="shared" si="0"/>
        <v>0</v>
      </c>
      <c r="S56" s="19" t="str">
        <f>IF(R56=I56,"OK","ERROR")</f>
        <v>OK</v>
      </c>
    </row>
    <row r="57" spans="1:19" s="64" customFormat="1" x14ac:dyDescent="0.3">
      <c r="A57" s="60"/>
      <c r="B57" s="61" t="s">
        <v>9</v>
      </c>
      <c r="C57" s="288">
        <f t="shared" ref="C57:I57" si="68">C44+C46+C48+C50+C53+C55</f>
        <v>0</v>
      </c>
      <c r="D57" s="288">
        <f t="shared" si="68"/>
        <v>0</v>
      </c>
      <c r="E57" s="288">
        <f t="shared" si="68"/>
        <v>0</v>
      </c>
      <c r="F57" s="288">
        <f t="shared" si="68"/>
        <v>0</v>
      </c>
      <c r="G57" s="288">
        <f t="shared" si="68"/>
        <v>0</v>
      </c>
      <c r="H57" s="288">
        <f t="shared" si="68"/>
        <v>0</v>
      </c>
      <c r="I57" s="288">
        <f t="shared" si="68"/>
        <v>0</v>
      </c>
      <c r="J57" s="119"/>
      <c r="K57" s="119"/>
      <c r="L57" s="330"/>
      <c r="M57" s="317"/>
      <c r="N57" s="62">
        <f>N44+N46+N48+N50+N53+N55</f>
        <v>0</v>
      </c>
      <c r="O57" s="62">
        <f>O44+O46+O48+O50+O53+O55</f>
        <v>0</v>
      </c>
      <c r="P57" s="62">
        <f>P44+P46+P48+P50+P53+P55</f>
        <v>0</v>
      </c>
      <c r="Q57" s="62">
        <f>Q44+Q46+Q48+Q50+Q53+Q55</f>
        <v>0</v>
      </c>
      <c r="R57" s="62">
        <f>R44+R46+R48+R50+R53+R55</f>
        <v>0</v>
      </c>
      <c r="S57" s="63" t="str">
        <f t="shared" si="1"/>
        <v>OK</v>
      </c>
    </row>
    <row r="58" spans="1:19" x14ac:dyDescent="0.3">
      <c r="A58" s="55" t="s">
        <v>26</v>
      </c>
      <c r="B58" s="402" t="s">
        <v>27</v>
      </c>
      <c r="C58" s="408"/>
      <c r="D58" s="408"/>
      <c r="E58" s="408"/>
      <c r="F58" s="408"/>
      <c r="G58" s="408"/>
      <c r="H58" s="408"/>
      <c r="I58" s="408"/>
      <c r="J58" s="117"/>
      <c r="K58" s="117"/>
      <c r="L58" s="330"/>
      <c r="M58" s="331"/>
      <c r="N58" s="48"/>
      <c r="O58" s="48"/>
      <c r="P58" s="48"/>
      <c r="Q58" s="48"/>
      <c r="R58" s="57"/>
      <c r="S58" s="19"/>
    </row>
    <row r="59" spans="1:19" ht="15" customHeight="1" x14ac:dyDescent="0.3">
      <c r="A59" s="69" t="s">
        <v>206</v>
      </c>
      <c r="B59" s="3" t="s">
        <v>207</v>
      </c>
      <c r="C59" s="287">
        <f>C60+C61</f>
        <v>0</v>
      </c>
      <c r="D59" s="287">
        <f t="shared" ref="D59:I59" si="69">D60+D61</f>
        <v>0</v>
      </c>
      <c r="E59" s="287">
        <f t="shared" si="69"/>
        <v>0</v>
      </c>
      <c r="F59" s="287">
        <f t="shared" si="69"/>
        <v>0</v>
      </c>
      <c r="G59" s="287">
        <f t="shared" si="69"/>
        <v>0</v>
      </c>
      <c r="H59" s="287">
        <f t="shared" si="69"/>
        <v>0</v>
      </c>
      <c r="I59" s="287">
        <f t="shared" si="69"/>
        <v>0</v>
      </c>
      <c r="J59" s="122"/>
      <c r="K59" s="122"/>
      <c r="L59" s="330"/>
      <c r="M59" s="331"/>
      <c r="N59" s="58">
        <f t="shared" ref="N59:R59" si="70">N60+N61</f>
        <v>0</v>
      </c>
      <c r="O59" s="58">
        <f t="shared" si="70"/>
        <v>0</v>
      </c>
      <c r="P59" s="58">
        <f t="shared" si="70"/>
        <v>0</v>
      </c>
      <c r="Q59" s="58">
        <f t="shared" si="70"/>
        <v>0</v>
      </c>
      <c r="R59" s="58">
        <f t="shared" si="70"/>
        <v>0</v>
      </c>
      <c r="S59" s="19" t="str">
        <f t="shared" si="1"/>
        <v>OK</v>
      </c>
    </row>
    <row r="60" spans="1:19" ht="38.4" x14ac:dyDescent="0.3">
      <c r="A60" s="69"/>
      <c r="B60" s="3" t="s">
        <v>208</v>
      </c>
      <c r="C60" s="284">
        <v>0</v>
      </c>
      <c r="D60" s="284">
        <v>0</v>
      </c>
      <c r="E60" s="287">
        <f>C60+D60</f>
        <v>0</v>
      </c>
      <c r="F60" s="284">
        <v>0</v>
      </c>
      <c r="G60" s="284">
        <v>0</v>
      </c>
      <c r="H60" s="287">
        <f>F60+G60</f>
        <v>0</v>
      </c>
      <c r="I60" s="287">
        <f>E60+H60</f>
        <v>0</v>
      </c>
      <c r="J60" s="123" t="s">
        <v>278</v>
      </c>
      <c r="K60" s="121" t="s">
        <v>306</v>
      </c>
      <c r="L60" s="330"/>
      <c r="M60" s="331"/>
      <c r="N60" s="106">
        <v>0</v>
      </c>
      <c r="O60" s="106">
        <v>0</v>
      </c>
      <c r="P60" s="106">
        <v>0</v>
      </c>
      <c r="Q60" s="106">
        <v>0</v>
      </c>
      <c r="R60" s="57">
        <f t="shared" si="0"/>
        <v>0</v>
      </c>
      <c r="S60" s="19" t="str">
        <f t="shared" si="1"/>
        <v>OK</v>
      </c>
    </row>
    <row r="61" spans="1:19" ht="24.6" customHeight="1" x14ac:dyDescent="0.3">
      <c r="A61" s="69"/>
      <c r="B61" s="3" t="s">
        <v>209</v>
      </c>
      <c r="C61" s="284">
        <v>0</v>
      </c>
      <c r="D61" s="284">
        <v>0</v>
      </c>
      <c r="E61" s="287">
        <f>C61+D61</f>
        <v>0</v>
      </c>
      <c r="F61" s="284">
        <v>0</v>
      </c>
      <c r="G61" s="284">
        <v>0</v>
      </c>
      <c r="H61" s="287">
        <f>F61+G61</f>
        <v>0</v>
      </c>
      <c r="I61" s="287">
        <f>E61+H61</f>
        <v>0</v>
      </c>
      <c r="J61" s="123" t="s">
        <v>278</v>
      </c>
      <c r="K61" s="121" t="s">
        <v>307</v>
      </c>
      <c r="L61" s="330"/>
      <c r="M61" s="331"/>
      <c r="N61" s="106">
        <v>0</v>
      </c>
      <c r="O61" s="106">
        <v>0</v>
      </c>
      <c r="P61" s="106">
        <v>0</v>
      </c>
      <c r="Q61" s="106">
        <v>0</v>
      </c>
      <c r="R61" s="57">
        <f t="shared" si="0"/>
        <v>0</v>
      </c>
      <c r="S61" s="19" t="str">
        <f t="shared" si="1"/>
        <v>OK</v>
      </c>
    </row>
    <row r="62" spans="1:19" ht="24.6" customHeight="1" x14ac:dyDescent="0.3">
      <c r="A62" s="69" t="s">
        <v>210</v>
      </c>
      <c r="B62" s="3" t="s">
        <v>211</v>
      </c>
      <c r="C62" s="287">
        <f>C63+C64+C65+C66+C67</f>
        <v>0</v>
      </c>
      <c r="D62" s="287">
        <f t="shared" ref="D62:I62" si="71">D63+D64+D65+D66+D67</f>
        <v>0</v>
      </c>
      <c r="E62" s="287">
        <f t="shared" si="71"/>
        <v>0</v>
      </c>
      <c r="F62" s="287">
        <f t="shared" si="71"/>
        <v>0</v>
      </c>
      <c r="G62" s="287">
        <f t="shared" si="71"/>
        <v>0</v>
      </c>
      <c r="H62" s="287">
        <f t="shared" si="71"/>
        <v>0</v>
      </c>
      <c r="I62" s="287">
        <f t="shared" si="71"/>
        <v>0</v>
      </c>
      <c r="J62" s="122"/>
      <c r="K62" s="122"/>
      <c r="L62" s="330"/>
      <c r="M62" s="331"/>
      <c r="N62" s="58">
        <f t="shared" ref="N62:R62" si="72">N63+N64+N65+N66+N67</f>
        <v>0</v>
      </c>
      <c r="O62" s="58">
        <f t="shared" si="72"/>
        <v>0</v>
      </c>
      <c r="P62" s="58">
        <f t="shared" si="72"/>
        <v>0</v>
      </c>
      <c r="Q62" s="58">
        <f t="shared" si="72"/>
        <v>0</v>
      </c>
      <c r="R62" s="58">
        <f t="shared" si="72"/>
        <v>0</v>
      </c>
      <c r="S62" s="19" t="str">
        <f t="shared" si="1"/>
        <v>OK</v>
      </c>
    </row>
    <row r="63" spans="1:19" s="183" customFormat="1" ht="40.200000000000003" customHeight="1" x14ac:dyDescent="0.3">
      <c r="A63" s="185"/>
      <c r="B63" s="3" t="s">
        <v>212</v>
      </c>
      <c r="C63" s="284">
        <v>0</v>
      </c>
      <c r="D63" s="284">
        <v>0</v>
      </c>
      <c r="E63" s="287">
        <f t="shared" ref="E63:E69" si="73">C63+D63</f>
        <v>0</v>
      </c>
      <c r="F63" s="284">
        <v>0</v>
      </c>
      <c r="G63" s="284">
        <v>0</v>
      </c>
      <c r="H63" s="287">
        <f t="shared" ref="H63:H69" si="74">F63+G63</f>
        <v>0</v>
      </c>
      <c r="I63" s="287">
        <f t="shared" ref="I63:I69" si="75">E63+H63</f>
        <v>0</v>
      </c>
      <c r="J63" s="123" t="s">
        <v>302</v>
      </c>
      <c r="K63" s="121" t="s">
        <v>212</v>
      </c>
      <c r="L63" s="330"/>
      <c r="M63" s="331"/>
      <c r="N63" s="184">
        <v>0</v>
      </c>
      <c r="O63" s="184">
        <v>0</v>
      </c>
      <c r="P63" s="184">
        <v>0</v>
      </c>
      <c r="Q63" s="184">
        <v>0</v>
      </c>
      <c r="R63" s="181">
        <f t="shared" si="0"/>
        <v>0</v>
      </c>
      <c r="S63" s="182" t="str">
        <f t="shared" si="1"/>
        <v>OK</v>
      </c>
    </row>
    <row r="64" spans="1:19" s="183" customFormat="1" ht="38.4" customHeight="1" x14ac:dyDescent="0.3">
      <c r="A64" s="185"/>
      <c r="B64" s="3" t="s">
        <v>213</v>
      </c>
      <c r="C64" s="284">
        <v>0</v>
      </c>
      <c r="D64" s="284">
        <v>0</v>
      </c>
      <c r="E64" s="287">
        <f t="shared" si="73"/>
        <v>0</v>
      </c>
      <c r="F64" s="284">
        <v>0</v>
      </c>
      <c r="G64" s="284">
        <v>0</v>
      </c>
      <c r="H64" s="287">
        <f t="shared" si="74"/>
        <v>0</v>
      </c>
      <c r="I64" s="287">
        <f t="shared" si="75"/>
        <v>0</v>
      </c>
      <c r="J64" s="123" t="s">
        <v>302</v>
      </c>
      <c r="K64" s="121" t="s">
        <v>303</v>
      </c>
      <c r="L64" s="330"/>
      <c r="M64" s="331"/>
      <c r="N64" s="184">
        <v>0</v>
      </c>
      <c r="O64" s="184">
        <v>0</v>
      </c>
      <c r="P64" s="184">
        <v>0</v>
      </c>
      <c r="Q64" s="184">
        <v>0</v>
      </c>
      <c r="R64" s="181">
        <f t="shared" si="0"/>
        <v>0</v>
      </c>
      <c r="S64" s="182" t="str">
        <f t="shared" si="1"/>
        <v>OK</v>
      </c>
    </row>
    <row r="65" spans="1:19" s="183" customFormat="1" ht="67.2" customHeight="1" x14ac:dyDescent="0.3">
      <c r="A65" s="185"/>
      <c r="B65" s="3" t="s">
        <v>214</v>
      </c>
      <c r="C65" s="284">
        <v>0</v>
      </c>
      <c r="D65" s="284">
        <v>0</v>
      </c>
      <c r="E65" s="287">
        <f t="shared" si="73"/>
        <v>0</v>
      </c>
      <c r="F65" s="284">
        <v>0</v>
      </c>
      <c r="G65" s="284">
        <v>0</v>
      </c>
      <c r="H65" s="287">
        <f t="shared" si="74"/>
        <v>0</v>
      </c>
      <c r="I65" s="287">
        <f t="shared" si="75"/>
        <v>0</v>
      </c>
      <c r="J65" s="123" t="s">
        <v>302</v>
      </c>
      <c r="K65" s="121" t="s">
        <v>214</v>
      </c>
      <c r="L65" s="330"/>
      <c r="M65" s="331"/>
      <c r="N65" s="184">
        <v>0</v>
      </c>
      <c r="O65" s="184">
        <v>0</v>
      </c>
      <c r="P65" s="184">
        <v>0</v>
      </c>
      <c r="Q65" s="184">
        <v>0</v>
      </c>
      <c r="R65" s="181">
        <f t="shared" si="0"/>
        <v>0</v>
      </c>
      <c r="S65" s="182" t="str">
        <f t="shared" si="1"/>
        <v>OK</v>
      </c>
    </row>
    <row r="66" spans="1:19" s="183" customFormat="1" ht="28.8" x14ac:dyDescent="0.3">
      <c r="A66" s="185"/>
      <c r="B66" s="3" t="s">
        <v>215</v>
      </c>
      <c r="C66" s="284">
        <v>0</v>
      </c>
      <c r="D66" s="284">
        <v>0</v>
      </c>
      <c r="E66" s="287">
        <f t="shared" si="73"/>
        <v>0</v>
      </c>
      <c r="F66" s="284">
        <v>0</v>
      </c>
      <c r="G66" s="284">
        <v>0</v>
      </c>
      <c r="H66" s="287">
        <f t="shared" si="74"/>
        <v>0</v>
      </c>
      <c r="I66" s="287">
        <f t="shared" si="75"/>
        <v>0</v>
      </c>
      <c r="J66" s="123" t="s">
        <v>302</v>
      </c>
      <c r="K66" s="121" t="s">
        <v>304</v>
      </c>
      <c r="L66" s="330"/>
      <c r="M66" s="331"/>
      <c r="N66" s="184">
        <v>0</v>
      </c>
      <c r="O66" s="184">
        <v>0</v>
      </c>
      <c r="P66" s="184">
        <v>0</v>
      </c>
      <c r="Q66" s="184">
        <v>0</v>
      </c>
      <c r="R66" s="181">
        <f t="shared" si="0"/>
        <v>0</v>
      </c>
      <c r="S66" s="182" t="str">
        <f t="shared" si="1"/>
        <v>OK</v>
      </c>
    </row>
    <row r="67" spans="1:19" s="183" customFormat="1" ht="49.95" customHeight="1" x14ac:dyDescent="0.3">
      <c r="A67" s="185"/>
      <c r="B67" s="3" t="s">
        <v>216</v>
      </c>
      <c r="C67" s="284">
        <v>0</v>
      </c>
      <c r="D67" s="284">
        <v>0</v>
      </c>
      <c r="E67" s="287">
        <f t="shared" si="73"/>
        <v>0</v>
      </c>
      <c r="F67" s="284">
        <v>0</v>
      </c>
      <c r="G67" s="284">
        <v>0</v>
      </c>
      <c r="H67" s="287">
        <f t="shared" si="74"/>
        <v>0</v>
      </c>
      <c r="I67" s="287">
        <f t="shared" si="75"/>
        <v>0</v>
      </c>
      <c r="J67" s="123" t="s">
        <v>302</v>
      </c>
      <c r="K67" s="121" t="s">
        <v>305</v>
      </c>
      <c r="L67" s="330"/>
      <c r="M67" s="331"/>
      <c r="N67" s="184">
        <v>0</v>
      </c>
      <c r="O67" s="184">
        <v>0</v>
      </c>
      <c r="P67" s="184">
        <v>0</v>
      </c>
      <c r="Q67" s="184">
        <v>0</v>
      </c>
      <c r="R67" s="181">
        <f t="shared" si="0"/>
        <v>0</v>
      </c>
      <c r="S67" s="182" t="str">
        <f t="shared" si="1"/>
        <v>OK</v>
      </c>
    </row>
    <row r="68" spans="1:19" ht="70.2" customHeight="1" x14ac:dyDescent="0.3">
      <c r="A68" s="69" t="s">
        <v>217</v>
      </c>
      <c r="B68" s="3" t="s">
        <v>319</v>
      </c>
      <c r="C68" s="284">
        <v>0</v>
      </c>
      <c r="D68" s="284">
        <v>0</v>
      </c>
      <c r="E68" s="287">
        <f t="shared" si="73"/>
        <v>0</v>
      </c>
      <c r="F68" s="284">
        <v>0</v>
      </c>
      <c r="G68" s="284">
        <v>0</v>
      </c>
      <c r="H68" s="287">
        <f t="shared" si="74"/>
        <v>0</v>
      </c>
      <c r="I68" s="287">
        <f t="shared" si="75"/>
        <v>0</v>
      </c>
      <c r="J68" s="123" t="s">
        <v>278</v>
      </c>
      <c r="K68" s="121" t="s">
        <v>301</v>
      </c>
      <c r="L68" s="131" t="str">
        <f>IF(E68&gt;SUM(E10+E13+E57)*Instructiuni!F12,"!!! Atentie prag","")</f>
        <v/>
      </c>
      <c r="M68" s="331"/>
      <c r="N68" s="106">
        <v>0</v>
      </c>
      <c r="O68" s="106">
        <v>0</v>
      </c>
      <c r="P68" s="106">
        <v>0</v>
      </c>
      <c r="Q68" s="106">
        <v>0</v>
      </c>
      <c r="R68" s="57">
        <f t="shared" si="0"/>
        <v>0</v>
      </c>
      <c r="S68" s="19" t="str">
        <f t="shared" si="1"/>
        <v>OK</v>
      </c>
    </row>
    <row r="69" spans="1:19" s="183" customFormat="1" ht="28.8" x14ac:dyDescent="0.3">
      <c r="A69" s="185" t="s">
        <v>218</v>
      </c>
      <c r="B69" s="3" t="s">
        <v>219</v>
      </c>
      <c r="C69" s="284">
        <v>0</v>
      </c>
      <c r="D69" s="284">
        <v>0</v>
      </c>
      <c r="E69" s="287">
        <f t="shared" si="73"/>
        <v>0</v>
      </c>
      <c r="F69" s="284">
        <v>0</v>
      </c>
      <c r="G69" s="284">
        <v>0</v>
      </c>
      <c r="H69" s="287">
        <f t="shared" si="74"/>
        <v>0</v>
      </c>
      <c r="I69" s="287">
        <f t="shared" si="75"/>
        <v>0</v>
      </c>
      <c r="J69" s="121" t="s">
        <v>317</v>
      </c>
      <c r="K69" s="121" t="s">
        <v>494</v>
      </c>
      <c r="L69" s="330"/>
      <c r="M69" s="331"/>
      <c r="N69" s="184">
        <v>0</v>
      </c>
      <c r="O69" s="184">
        <v>0</v>
      </c>
      <c r="P69" s="184">
        <v>0</v>
      </c>
      <c r="Q69" s="184">
        <v>0</v>
      </c>
      <c r="R69" s="181">
        <f t="shared" si="0"/>
        <v>0</v>
      </c>
      <c r="S69" s="182" t="str">
        <f t="shared" si="1"/>
        <v>OK</v>
      </c>
    </row>
    <row r="70" spans="1:19" s="64" customFormat="1" x14ac:dyDescent="0.3">
      <c r="A70" s="60"/>
      <c r="B70" s="61" t="s">
        <v>20</v>
      </c>
      <c r="C70" s="288">
        <f>C69+C68+C62+C59</f>
        <v>0</v>
      </c>
      <c r="D70" s="288">
        <f t="shared" ref="D70:I70" si="76">D69+D68+D62+D59</f>
        <v>0</v>
      </c>
      <c r="E70" s="288">
        <f t="shared" si="76"/>
        <v>0</v>
      </c>
      <c r="F70" s="288">
        <f t="shared" si="76"/>
        <v>0</v>
      </c>
      <c r="G70" s="288">
        <f t="shared" si="76"/>
        <v>0</v>
      </c>
      <c r="H70" s="288">
        <f t="shared" si="76"/>
        <v>0</v>
      </c>
      <c r="I70" s="288">
        <f t="shared" si="76"/>
        <v>0</v>
      </c>
      <c r="J70" s="124"/>
      <c r="K70" s="125"/>
      <c r="L70" s="324"/>
      <c r="M70" s="317"/>
      <c r="N70" s="62">
        <f t="shared" ref="N70:R70" si="77">N69+N68+N62+N59</f>
        <v>0</v>
      </c>
      <c r="O70" s="62">
        <f t="shared" si="77"/>
        <v>0</v>
      </c>
      <c r="P70" s="62">
        <f t="shared" si="77"/>
        <v>0</v>
      </c>
      <c r="Q70" s="62">
        <f t="shared" si="77"/>
        <v>0</v>
      </c>
      <c r="R70" s="62">
        <f t="shared" si="77"/>
        <v>0</v>
      </c>
      <c r="S70" s="63" t="str">
        <f t="shared" si="1"/>
        <v>OK</v>
      </c>
    </row>
    <row r="71" spans="1:19" x14ac:dyDescent="0.3">
      <c r="A71" s="55" t="s">
        <v>28</v>
      </c>
      <c r="B71" s="402" t="s">
        <v>220</v>
      </c>
      <c r="C71" s="402"/>
      <c r="D71" s="402"/>
      <c r="E71" s="402"/>
      <c r="F71" s="402"/>
      <c r="G71" s="402"/>
      <c r="H71" s="402"/>
      <c r="I71" s="402"/>
      <c r="J71" s="126"/>
      <c r="K71" s="112"/>
      <c r="L71" s="330"/>
      <c r="M71" s="331"/>
      <c r="N71" s="48"/>
      <c r="O71" s="48"/>
      <c r="P71" s="48"/>
      <c r="Q71" s="48"/>
      <c r="R71" s="57"/>
      <c r="S71" s="19"/>
    </row>
    <row r="72" spans="1:19" ht="28.8" x14ac:dyDescent="0.3">
      <c r="A72" s="65" t="s">
        <v>59</v>
      </c>
      <c r="B72" s="59" t="s">
        <v>163</v>
      </c>
      <c r="C72" s="284">
        <v>0</v>
      </c>
      <c r="D72" s="284">
        <v>0</v>
      </c>
      <c r="E72" s="287">
        <f>C72+D72</f>
        <v>0</v>
      </c>
      <c r="F72" s="284">
        <v>0</v>
      </c>
      <c r="G72" s="284">
        <v>0</v>
      </c>
      <c r="H72" s="287">
        <f>F72+G72</f>
        <v>0</v>
      </c>
      <c r="I72" s="287">
        <f>E72+H72</f>
        <v>0</v>
      </c>
      <c r="J72" s="121" t="s">
        <v>278</v>
      </c>
      <c r="K72" s="121" t="s">
        <v>299</v>
      </c>
      <c r="L72" s="330"/>
      <c r="M72" s="331"/>
      <c r="N72" s="106">
        <v>0</v>
      </c>
      <c r="O72" s="106">
        <v>0</v>
      </c>
      <c r="P72" s="106">
        <v>0</v>
      </c>
      <c r="Q72" s="106">
        <v>0</v>
      </c>
      <c r="R72" s="57">
        <f t="shared" si="0"/>
        <v>0</v>
      </c>
      <c r="S72" s="19" t="str">
        <f t="shared" si="1"/>
        <v>OK</v>
      </c>
    </row>
    <row r="73" spans="1:19" ht="19.2" x14ac:dyDescent="0.3">
      <c r="A73" s="65" t="s">
        <v>52</v>
      </c>
      <c r="B73" s="59" t="s">
        <v>164</v>
      </c>
      <c r="C73" s="284">
        <v>0</v>
      </c>
      <c r="D73" s="284">
        <v>0</v>
      </c>
      <c r="E73" s="287">
        <f>C73+D73</f>
        <v>0</v>
      </c>
      <c r="F73" s="284">
        <v>0</v>
      </c>
      <c r="G73" s="284">
        <v>0</v>
      </c>
      <c r="H73" s="287">
        <f>F73+G73</f>
        <v>0</v>
      </c>
      <c r="I73" s="287">
        <f>E73+H73</f>
        <v>0</v>
      </c>
      <c r="J73" s="121" t="s">
        <v>278</v>
      </c>
      <c r="K73" s="121" t="s">
        <v>300</v>
      </c>
      <c r="L73" s="330"/>
      <c r="M73" s="331"/>
      <c r="N73" s="106">
        <v>0</v>
      </c>
      <c r="O73" s="106">
        <v>0</v>
      </c>
      <c r="P73" s="106">
        <v>0</v>
      </c>
      <c r="Q73" s="106">
        <v>0</v>
      </c>
      <c r="R73" s="57">
        <f t="shared" si="0"/>
        <v>0</v>
      </c>
      <c r="S73" s="19" t="str">
        <f t="shared" si="1"/>
        <v>OK</v>
      </c>
    </row>
    <row r="74" spans="1:19" s="64" customFormat="1" x14ac:dyDescent="0.3">
      <c r="A74" s="67"/>
      <c r="B74" s="61" t="s">
        <v>21</v>
      </c>
      <c r="C74" s="288">
        <f>SUM(C72:C73)</f>
        <v>0</v>
      </c>
      <c r="D74" s="288">
        <f t="shared" ref="D74:I74" si="78">SUM(D72:D73)</f>
        <v>0</v>
      </c>
      <c r="E74" s="288">
        <f t="shared" si="78"/>
        <v>0</v>
      </c>
      <c r="F74" s="288">
        <f t="shared" si="78"/>
        <v>0</v>
      </c>
      <c r="G74" s="288">
        <f t="shared" si="78"/>
        <v>0</v>
      </c>
      <c r="H74" s="288">
        <f t="shared" si="78"/>
        <v>0</v>
      </c>
      <c r="I74" s="288">
        <f t="shared" si="78"/>
        <v>0</v>
      </c>
      <c r="J74" s="119"/>
      <c r="K74" s="119"/>
      <c r="L74" s="324"/>
      <c r="M74" s="317"/>
      <c r="N74" s="62">
        <f t="shared" ref="N74:R74" si="79">SUM(N72:N73)</f>
        <v>0</v>
      </c>
      <c r="O74" s="62">
        <f t="shared" si="79"/>
        <v>0</v>
      </c>
      <c r="P74" s="62">
        <f t="shared" si="79"/>
        <v>0</v>
      </c>
      <c r="Q74" s="62">
        <f t="shared" si="79"/>
        <v>0</v>
      </c>
      <c r="R74" s="62">
        <f t="shared" si="79"/>
        <v>0</v>
      </c>
      <c r="S74" s="63" t="str">
        <f t="shared" si="1"/>
        <v>OK</v>
      </c>
    </row>
    <row r="75" spans="1:19" x14ac:dyDescent="0.3">
      <c r="A75" s="55" t="s">
        <v>67</v>
      </c>
      <c r="B75" s="402" t="s">
        <v>521</v>
      </c>
      <c r="C75" s="402"/>
      <c r="D75" s="402"/>
      <c r="E75" s="402"/>
      <c r="F75" s="402"/>
      <c r="G75" s="402"/>
      <c r="H75" s="402"/>
      <c r="I75" s="402"/>
      <c r="J75" s="126"/>
      <c r="K75" s="112"/>
      <c r="L75" s="330"/>
      <c r="M75" s="331"/>
      <c r="N75" s="48"/>
      <c r="O75" s="48"/>
      <c r="P75" s="48"/>
      <c r="Q75" s="48"/>
      <c r="R75" s="57"/>
      <c r="S75" s="19"/>
    </row>
    <row r="76" spans="1:19" ht="50.4" x14ac:dyDescent="0.3">
      <c r="A76" s="65" t="s">
        <v>68</v>
      </c>
      <c r="B76" s="378" t="s">
        <v>522</v>
      </c>
      <c r="C76" s="284">
        <v>0</v>
      </c>
      <c r="D76" s="284">
        <v>0</v>
      </c>
      <c r="E76" s="287">
        <f>C76+D76</f>
        <v>0</v>
      </c>
      <c r="F76" s="284">
        <v>0</v>
      </c>
      <c r="G76" s="284">
        <v>0</v>
      </c>
      <c r="H76" s="287">
        <f>F76+G76</f>
        <v>0</v>
      </c>
      <c r="I76" s="287">
        <f>E76+H76</f>
        <v>0</v>
      </c>
      <c r="J76" s="121" t="s">
        <v>508</v>
      </c>
      <c r="K76" s="121" t="s">
        <v>509</v>
      </c>
      <c r="L76" s="379" t="str">
        <f>IF(E76&gt;SUM(E7+E8+E9+E12+E15+E19+E20+E22+E30+E36+E57+E60)*15%,"!!! Atentie prag","")</f>
        <v/>
      </c>
      <c r="M76" s="331"/>
      <c r="N76" s="106">
        <v>0</v>
      </c>
      <c r="O76" s="106">
        <v>0</v>
      </c>
      <c r="P76" s="106">
        <v>0</v>
      </c>
      <c r="Q76" s="106">
        <v>0</v>
      </c>
      <c r="R76" s="57">
        <f t="shared" ref="R76:R77" si="80">SUM(N76:Q76)</f>
        <v>0</v>
      </c>
      <c r="S76" s="19" t="str">
        <f t="shared" ref="S76:S78" si="81">IF(R76=I76,"OK","ERROR")</f>
        <v>OK</v>
      </c>
    </row>
    <row r="77" spans="1:19" ht="64.8" x14ac:dyDescent="0.3">
      <c r="A77" s="65" t="s">
        <v>520</v>
      </c>
      <c r="B77" s="378" t="s">
        <v>523</v>
      </c>
      <c r="C77" s="284">
        <v>0</v>
      </c>
      <c r="D77" s="284">
        <v>0</v>
      </c>
      <c r="E77" s="287">
        <f>C77+D77</f>
        <v>0</v>
      </c>
      <c r="F77" s="284">
        <v>0</v>
      </c>
      <c r="G77" s="284">
        <v>0</v>
      </c>
      <c r="H77" s="287">
        <f>F77+G77</f>
        <v>0</v>
      </c>
      <c r="I77" s="287">
        <f>E77+H77</f>
        <v>0</v>
      </c>
      <c r="J77" s="121" t="s">
        <v>512</v>
      </c>
      <c r="K77" s="121" t="s">
        <v>513</v>
      </c>
      <c r="L77" s="379" t="str">
        <f>IF(E77&gt;SUM(E10+E13+E15+E19+E20+E22+E30+E36+E57+E60)*5%,"!!! Atentie prag","")</f>
        <v/>
      </c>
      <c r="M77" s="331"/>
      <c r="N77" s="106">
        <v>0</v>
      </c>
      <c r="O77" s="106">
        <v>0</v>
      </c>
      <c r="P77" s="106">
        <v>0</v>
      </c>
      <c r="Q77" s="106">
        <v>0</v>
      </c>
      <c r="R77" s="57">
        <f t="shared" si="80"/>
        <v>0</v>
      </c>
      <c r="S77" s="19" t="str">
        <f t="shared" si="81"/>
        <v>OK</v>
      </c>
    </row>
    <row r="78" spans="1:19" s="64" customFormat="1" x14ac:dyDescent="0.3">
      <c r="A78" s="67"/>
      <c r="B78" s="61" t="s">
        <v>66</v>
      </c>
      <c r="C78" s="288">
        <f>SUM(C76:C77)</f>
        <v>0</v>
      </c>
      <c r="D78" s="288">
        <f t="shared" ref="D78:I78" si="82">SUM(D76:D77)</f>
        <v>0</v>
      </c>
      <c r="E78" s="288">
        <f t="shared" si="82"/>
        <v>0</v>
      </c>
      <c r="F78" s="288">
        <f t="shared" si="82"/>
        <v>0</v>
      </c>
      <c r="G78" s="288">
        <f t="shared" si="82"/>
        <v>0</v>
      </c>
      <c r="H78" s="288">
        <f t="shared" si="82"/>
        <v>0</v>
      </c>
      <c r="I78" s="288">
        <f t="shared" si="82"/>
        <v>0</v>
      </c>
      <c r="J78" s="119"/>
      <c r="K78" s="119"/>
      <c r="L78" s="324"/>
      <c r="M78" s="317"/>
      <c r="N78" s="288">
        <f t="shared" ref="N78" si="83">SUM(N76:N77)</f>
        <v>0</v>
      </c>
      <c r="O78" s="288">
        <f t="shared" ref="O78" si="84">SUM(O76:O77)</f>
        <v>0</v>
      </c>
      <c r="P78" s="288">
        <f t="shared" ref="P78" si="85">SUM(P76:P77)</f>
        <v>0</v>
      </c>
      <c r="Q78" s="288">
        <f t="shared" ref="Q78" si="86">SUM(Q76:Q77)</f>
        <v>0</v>
      </c>
      <c r="R78" s="288">
        <f t="shared" ref="R78" si="87">SUM(R76:R77)</f>
        <v>0</v>
      </c>
      <c r="S78" s="63" t="str">
        <f t="shared" si="81"/>
        <v>OK</v>
      </c>
    </row>
    <row r="79" spans="1:19" s="64" customFormat="1" ht="22.95" customHeight="1" x14ac:dyDescent="0.3">
      <c r="A79" s="144"/>
      <c r="B79" s="145" t="s">
        <v>222</v>
      </c>
      <c r="C79" s="292">
        <f>C74+C70+C57+C42+C13+C10+C78</f>
        <v>0</v>
      </c>
      <c r="D79" s="292">
        <f t="shared" ref="D79:I79" si="88">D74+D70+D57+D42+D13+D10+D78</f>
        <v>0</v>
      </c>
      <c r="E79" s="292">
        <f t="shared" si="88"/>
        <v>0</v>
      </c>
      <c r="F79" s="292">
        <f t="shared" si="88"/>
        <v>0</v>
      </c>
      <c r="G79" s="292">
        <f t="shared" si="88"/>
        <v>0</v>
      </c>
      <c r="H79" s="292">
        <f t="shared" si="88"/>
        <v>0</v>
      </c>
      <c r="I79" s="292">
        <f t="shared" si="88"/>
        <v>0</v>
      </c>
      <c r="J79" s="146"/>
      <c r="K79" s="146"/>
      <c r="L79" s="324"/>
      <c r="M79" s="317"/>
      <c r="N79" s="292">
        <f t="shared" ref="N79" si="89">N74+N70+N57+N42+N13+N10+N78</f>
        <v>0</v>
      </c>
      <c r="O79" s="292">
        <f t="shared" ref="O79" si="90">O74+O70+O57+O42+O13+O10+O78</f>
        <v>0</v>
      </c>
      <c r="P79" s="292">
        <f t="shared" ref="P79" si="91">P74+P70+P57+P42+P13+P10+P78</f>
        <v>0</v>
      </c>
      <c r="Q79" s="292">
        <f t="shared" ref="Q79" si="92">Q74+Q70+Q57+Q42+Q13+Q10+Q78</f>
        <v>0</v>
      </c>
      <c r="R79" s="292">
        <f t="shared" ref="R79" si="93">R74+R70+R57+R42+R13+R10+R78</f>
        <v>0</v>
      </c>
      <c r="S79" s="63" t="str">
        <f t="shared" si="1"/>
        <v>OK</v>
      </c>
    </row>
    <row r="80" spans="1:19" s="64" customFormat="1" ht="26.4" customHeight="1" x14ac:dyDescent="0.3">
      <c r="A80" s="67"/>
      <c r="B80" s="61" t="s">
        <v>221</v>
      </c>
      <c r="C80" s="288">
        <f t="shared" ref="C80" si="94">C7+C8+C9+C12+C44+C46+C60</f>
        <v>0</v>
      </c>
      <c r="D80" s="288">
        <f t="shared" ref="D80:I80" si="95">D7+D8+D9+D12+D44+D46+D60</f>
        <v>0</v>
      </c>
      <c r="E80" s="288">
        <f t="shared" si="95"/>
        <v>0</v>
      </c>
      <c r="F80" s="288">
        <f t="shared" si="95"/>
        <v>0</v>
      </c>
      <c r="G80" s="288">
        <f t="shared" si="95"/>
        <v>0</v>
      </c>
      <c r="H80" s="288">
        <f t="shared" si="95"/>
        <v>0</v>
      </c>
      <c r="I80" s="288">
        <f t="shared" si="95"/>
        <v>0</v>
      </c>
      <c r="J80" s="119"/>
      <c r="K80" s="119"/>
      <c r="L80" s="324"/>
      <c r="M80" s="317"/>
      <c r="N80" s="288">
        <f t="shared" ref="N80:R80" si="96">N7+N8+N9+N12+N44+N46+N60</f>
        <v>0</v>
      </c>
      <c r="O80" s="288">
        <f t="shared" si="96"/>
        <v>0</v>
      </c>
      <c r="P80" s="288">
        <f t="shared" si="96"/>
        <v>0</v>
      </c>
      <c r="Q80" s="288">
        <f t="shared" si="96"/>
        <v>0</v>
      </c>
      <c r="R80" s="288">
        <f t="shared" si="96"/>
        <v>0</v>
      </c>
      <c r="S80" s="63" t="str">
        <f t="shared" si="1"/>
        <v>OK</v>
      </c>
    </row>
    <row r="81" spans="1:20" s="71" customFormat="1" x14ac:dyDescent="0.3">
      <c r="A81" s="70" t="s">
        <v>524</v>
      </c>
      <c r="B81" s="402" t="s">
        <v>245</v>
      </c>
      <c r="C81" s="408"/>
      <c r="D81" s="408"/>
      <c r="E81" s="408"/>
      <c r="F81" s="408"/>
      <c r="G81" s="408"/>
      <c r="H81" s="408"/>
      <c r="I81" s="408"/>
      <c r="J81" s="127"/>
      <c r="K81" s="127"/>
      <c r="L81" s="336"/>
      <c r="M81" s="337"/>
      <c r="N81" s="48"/>
      <c r="O81" s="48"/>
      <c r="P81" s="48"/>
      <c r="Q81" s="48"/>
      <c r="R81" s="57"/>
      <c r="S81" s="19"/>
    </row>
    <row r="82" spans="1:20" s="191" customFormat="1" ht="82.2" customHeight="1" x14ac:dyDescent="0.3">
      <c r="A82" s="70" t="s">
        <v>525</v>
      </c>
      <c r="B82" s="3" t="s">
        <v>398</v>
      </c>
      <c r="C82" s="284">
        <v>0</v>
      </c>
      <c r="D82" s="284">
        <v>0</v>
      </c>
      <c r="E82" s="287">
        <f>C82+D82</f>
        <v>0</v>
      </c>
      <c r="F82" s="284">
        <v>0</v>
      </c>
      <c r="G82" s="284">
        <v>0</v>
      </c>
      <c r="H82" s="287">
        <f>F82+G82</f>
        <v>0</v>
      </c>
      <c r="I82" s="287">
        <f>E82+H82</f>
        <v>0</v>
      </c>
      <c r="J82" s="121" t="s">
        <v>317</v>
      </c>
      <c r="K82" s="121" t="s">
        <v>494</v>
      </c>
      <c r="L82" s="400" t="str">
        <f>IF(SUM(E82+E35+E34+E33+E32+E29+E69)&gt;SUM(Instructiuni!B67*Instructiuni!F15),"!!! Atentie prag total rata forfetara","")</f>
        <v/>
      </c>
      <c r="M82" s="401"/>
      <c r="N82" s="184">
        <v>0</v>
      </c>
      <c r="O82" s="184">
        <v>0</v>
      </c>
      <c r="P82" s="184">
        <v>0</v>
      </c>
      <c r="Q82" s="184">
        <v>0</v>
      </c>
      <c r="R82" s="181">
        <f t="shared" si="0"/>
        <v>0</v>
      </c>
      <c r="S82" s="182" t="str">
        <f>IF(R82=I82,"OK","ERROR")</f>
        <v>OK</v>
      </c>
    </row>
    <row r="83" spans="1:20" s="71" customFormat="1" ht="32.4" hidden="1" customHeight="1" x14ac:dyDescent="0.3">
      <c r="A83" s="70" t="s">
        <v>165</v>
      </c>
      <c r="B83" s="3" t="s">
        <v>246</v>
      </c>
      <c r="C83" s="284">
        <v>0</v>
      </c>
      <c r="D83" s="284">
        <v>0</v>
      </c>
      <c r="E83" s="287">
        <f>C83+D83</f>
        <v>0</v>
      </c>
      <c r="F83" s="284">
        <v>0</v>
      </c>
      <c r="G83" s="284">
        <v>0</v>
      </c>
      <c r="H83" s="287">
        <f>F83+G83</f>
        <v>0</v>
      </c>
      <c r="I83" s="287">
        <f>E83+H83</f>
        <v>0</v>
      </c>
      <c r="J83" s="127"/>
      <c r="K83" s="127"/>
      <c r="L83" s="323"/>
      <c r="M83" s="190"/>
      <c r="N83" s="106">
        <v>0</v>
      </c>
      <c r="O83" s="106">
        <v>0</v>
      </c>
      <c r="P83" s="106">
        <v>0</v>
      </c>
      <c r="Q83" s="106">
        <v>0</v>
      </c>
      <c r="R83" s="57">
        <f t="shared" ref="R83:R85" si="97">SUM(N83:Q83)</f>
        <v>0</v>
      </c>
      <c r="S83" s="19" t="str">
        <f>IF(R83=I83,"OK","ERROR")</f>
        <v>OK</v>
      </c>
    </row>
    <row r="84" spans="1:20" s="71" customFormat="1" ht="26.4" hidden="1" customHeight="1" x14ac:dyDescent="0.3">
      <c r="A84" s="70" t="s">
        <v>166</v>
      </c>
      <c r="B84" s="3" t="s">
        <v>223</v>
      </c>
      <c r="C84" s="284">
        <v>0</v>
      </c>
      <c r="D84" s="284">
        <v>0</v>
      </c>
      <c r="E84" s="287">
        <f>C84+D84</f>
        <v>0</v>
      </c>
      <c r="F84" s="284">
        <v>0</v>
      </c>
      <c r="G84" s="284">
        <v>0</v>
      </c>
      <c r="H84" s="287">
        <f>F84+G84</f>
        <v>0</v>
      </c>
      <c r="I84" s="287">
        <f>E84+H84</f>
        <v>0</v>
      </c>
      <c r="J84" s="127"/>
      <c r="K84" s="127"/>
      <c r="L84" s="323"/>
      <c r="M84" s="190"/>
      <c r="N84" s="106">
        <v>0</v>
      </c>
      <c r="O84" s="106">
        <v>0</v>
      </c>
      <c r="P84" s="106">
        <v>0</v>
      </c>
      <c r="Q84" s="106">
        <v>0</v>
      </c>
      <c r="R84" s="57">
        <f t="shared" si="97"/>
        <v>0</v>
      </c>
      <c r="S84" s="19" t="str">
        <f>IF(R84=I84,"OK","ERROR")</f>
        <v>OK</v>
      </c>
    </row>
    <row r="85" spans="1:20" s="71" customFormat="1" hidden="1" x14ac:dyDescent="0.3">
      <c r="A85" s="70" t="s">
        <v>171</v>
      </c>
      <c r="B85" s="33"/>
      <c r="C85" s="284">
        <v>0</v>
      </c>
      <c r="D85" s="284">
        <v>0</v>
      </c>
      <c r="E85" s="287"/>
      <c r="F85" s="284"/>
      <c r="G85" s="284"/>
      <c r="H85" s="287"/>
      <c r="I85" s="287"/>
      <c r="J85" s="127"/>
      <c r="K85" s="127"/>
      <c r="L85" s="323"/>
      <c r="M85" s="190"/>
      <c r="N85" s="106">
        <v>0</v>
      </c>
      <c r="O85" s="106">
        <v>0</v>
      </c>
      <c r="P85" s="106">
        <v>0</v>
      </c>
      <c r="Q85" s="106">
        <v>0</v>
      </c>
      <c r="R85" s="57">
        <f t="shared" si="97"/>
        <v>0</v>
      </c>
      <c r="S85" s="19" t="str">
        <f>IF(R85=I85,"OK","ERROR")</f>
        <v>OK</v>
      </c>
    </row>
    <row r="86" spans="1:20" s="64" customFormat="1" x14ac:dyDescent="0.3">
      <c r="A86" s="60"/>
      <c r="B86" s="61" t="s">
        <v>526</v>
      </c>
      <c r="C86" s="288">
        <f t="shared" ref="C86:I86" si="98">SUM( C82:C85)</f>
        <v>0</v>
      </c>
      <c r="D86" s="288">
        <f t="shared" si="98"/>
        <v>0</v>
      </c>
      <c r="E86" s="288">
        <f t="shared" si="98"/>
        <v>0</v>
      </c>
      <c r="F86" s="288">
        <f t="shared" si="98"/>
        <v>0</v>
      </c>
      <c r="G86" s="288">
        <f t="shared" si="98"/>
        <v>0</v>
      </c>
      <c r="H86" s="288">
        <f t="shared" si="98"/>
        <v>0</v>
      </c>
      <c r="I86" s="288">
        <f t="shared" si="98"/>
        <v>0</v>
      </c>
      <c r="J86" s="128"/>
      <c r="K86" s="128"/>
      <c r="L86" s="324"/>
      <c r="M86" s="317"/>
      <c r="N86" s="72">
        <f>SUM(N82:N85)</f>
        <v>0</v>
      </c>
      <c r="O86" s="72">
        <f t="shared" ref="O86:R86" si="99">SUM(O82:O85)</f>
        <v>0</v>
      </c>
      <c r="P86" s="72">
        <f t="shared" si="99"/>
        <v>0</v>
      </c>
      <c r="Q86" s="72">
        <f t="shared" si="99"/>
        <v>0</v>
      </c>
      <c r="R86" s="72">
        <f t="shared" si="99"/>
        <v>0</v>
      </c>
      <c r="S86" s="63" t="str">
        <f>IF(R86=I86,"OK","ERROR")</f>
        <v>OK</v>
      </c>
    </row>
    <row r="87" spans="1:20" s="74" customFormat="1" x14ac:dyDescent="0.3">
      <c r="A87" s="65"/>
      <c r="B87" s="73"/>
      <c r="C87" s="293"/>
      <c r="D87" s="293"/>
      <c r="E87" s="293"/>
      <c r="F87" s="293"/>
      <c r="G87" s="293"/>
      <c r="H87" s="293"/>
      <c r="I87" s="293"/>
      <c r="J87" s="129"/>
      <c r="K87" s="130"/>
      <c r="L87" s="325"/>
      <c r="M87" s="28"/>
      <c r="N87" s="47"/>
      <c r="O87" s="48"/>
      <c r="P87" s="48"/>
      <c r="Q87" s="48"/>
      <c r="R87" s="57"/>
      <c r="S87" s="19"/>
    </row>
    <row r="88" spans="1:20" s="76" customFormat="1" ht="38.4" customHeight="1" x14ac:dyDescent="0.3">
      <c r="A88" s="140"/>
      <c r="B88" s="141" t="s">
        <v>225</v>
      </c>
      <c r="C88" s="294">
        <f t="shared" ref="C88:I88" si="100">C86+C79</f>
        <v>0</v>
      </c>
      <c r="D88" s="294">
        <f t="shared" si="100"/>
        <v>0</v>
      </c>
      <c r="E88" s="294">
        <f>E86+E79</f>
        <v>0</v>
      </c>
      <c r="F88" s="294">
        <f t="shared" si="100"/>
        <v>0</v>
      </c>
      <c r="G88" s="294">
        <f t="shared" si="100"/>
        <v>0</v>
      </c>
      <c r="H88" s="294">
        <f t="shared" si="100"/>
        <v>0</v>
      </c>
      <c r="I88" s="294">
        <f t="shared" si="100"/>
        <v>0</v>
      </c>
      <c r="J88" s="143"/>
      <c r="K88" s="143"/>
      <c r="L88" s="324"/>
      <c r="M88" s="318" t="s">
        <v>225</v>
      </c>
      <c r="N88" s="75">
        <f>N86+N79</f>
        <v>0</v>
      </c>
      <c r="O88" s="75">
        <f t="shared" ref="O88:R88" si="101">O86+O79</f>
        <v>0</v>
      </c>
      <c r="P88" s="75">
        <f t="shared" si="101"/>
        <v>0</v>
      </c>
      <c r="Q88" s="75">
        <f t="shared" si="101"/>
        <v>0</v>
      </c>
      <c r="R88" s="75">
        <f t="shared" si="101"/>
        <v>0</v>
      </c>
      <c r="S88" s="19" t="str">
        <f>IF(R88=I88,"OK","ERROR")</f>
        <v>OK</v>
      </c>
    </row>
    <row r="89" spans="1:20" s="76" customFormat="1" ht="31.2" customHeight="1" x14ac:dyDescent="0.3">
      <c r="A89" s="151"/>
      <c r="B89" s="73" t="s">
        <v>489</v>
      </c>
      <c r="C89" s="354">
        <f>C45+C47+C49+C52+C54+C56</f>
        <v>0</v>
      </c>
      <c r="D89" s="354">
        <f t="shared" ref="D89:I89" si="102">D45+D47+D49+D52+D54+D56</f>
        <v>0</v>
      </c>
      <c r="E89" s="354">
        <f t="shared" si="102"/>
        <v>0</v>
      </c>
      <c r="F89" s="354">
        <f t="shared" si="102"/>
        <v>0</v>
      </c>
      <c r="G89" s="354">
        <f t="shared" si="102"/>
        <v>0</v>
      </c>
      <c r="H89" s="354">
        <f t="shared" si="102"/>
        <v>0</v>
      </c>
      <c r="I89" s="354">
        <f t="shared" si="102"/>
        <v>0</v>
      </c>
      <c r="J89" s="356" t="str">
        <f>IF(E89&gt;SUM(Instructiuni!B66*Instructiuni!F11),"!!! Atentie prag","")</f>
        <v/>
      </c>
      <c r="K89" s="355"/>
      <c r="L89" s="324"/>
      <c r="M89" s="318"/>
      <c r="N89" s="193"/>
      <c r="O89" s="194"/>
      <c r="P89" s="194"/>
      <c r="Q89" s="194"/>
      <c r="R89" s="194"/>
      <c r="S89" s="19"/>
    </row>
    <row r="90" spans="1:20" ht="33" customHeight="1" x14ac:dyDescent="0.3">
      <c r="A90" s="77" t="s">
        <v>32</v>
      </c>
      <c r="B90" s="352" t="s">
        <v>11</v>
      </c>
      <c r="C90" s="353" t="s">
        <v>29</v>
      </c>
      <c r="D90" s="78"/>
      <c r="E90" s="78"/>
      <c r="F90" s="78"/>
      <c r="G90" s="78"/>
      <c r="H90" s="79"/>
      <c r="I90" s="78"/>
      <c r="J90" s="131"/>
      <c r="K90" s="131"/>
      <c r="L90" s="326"/>
      <c r="M90" s="319" t="s">
        <v>258</v>
      </c>
      <c r="N90" s="195" t="e">
        <f>N88/$I$88</f>
        <v>#DIV/0!</v>
      </c>
      <c r="O90" s="196" t="e">
        <f>O88/$I$88</f>
        <v>#DIV/0!</v>
      </c>
      <c r="P90" s="196" t="e">
        <f>P88/$I$88</f>
        <v>#DIV/0!</v>
      </c>
      <c r="Q90" s="196" t="e">
        <f>Q88/$I$88</f>
        <v>#DIV/0!</v>
      </c>
      <c r="R90" s="196" t="e">
        <f>SUM(N90:Q90)</f>
        <v>#DIV/0!</v>
      </c>
      <c r="S90" s="19"/>
      <c r="T90" s="71"/>
    </row>
    <row r="91" spans="1:20" ht="34.200000000000003" customHeight="1" x14ac:dyDescent="0.3">
      <c r="A91" s="80" t="s">
        <v>12</v>
      </c>
      <c r="B91" s="51" t="s">
        <v>13</v>
      </c>
      <c r="C91" s="81">
        <f>I88</f>
        <v>0</v>
      </c>
      <c r="D91" s="22"/>
      <c r="E91" s="23"/>
      <c r="F91" s="23"/>
      <c r="G91" s="23"/>
      <c r="H91" s="26"/>
      <c r="I91" s="27"/>
      <c r="J91" s="132"/>
      <c r="K91" s="131"/>
      <c r="L91" s="326"/>
      <c r="M91" s="319" t="s">
        <v>75</v>
      </c>
      <c r="N91" s="197">
        <f>N88-N93</f>
        <v>0</v>
      </c>
      <c r="O91" s="197">
        <f>O88-O93</f>
        <v>0</v>
      </c>
      <c r="P91" s="197">
        <f>P88-P93</f>
        <v>0</v>
      </c>
      <c r="Q91" s="197">
        <f>Q88-Q93</f>
        <v>0</v>
      </c>
      <c r="R91" s="198">
        <f t="shared" ref="R91:R94" si="103">SUM(N91:Q91)</f>
        <v>0</v>
      </c>
      <c r="S91" s="19"/>
      <c r="T91" s="71"/>
    </row>
    <row r="92" spans="1:20" ht="24" x14ac:dyDescent="0.3">
      <c r="A92" s="80" t="s">
        <v>33</v>
      </c>
      <c r="B92" s="44" t="s">
        <v>38</v>
      </c>
      <c r="C92" s="45">
        <f>H88</f>
        <v>0</v>
      </c>
      <c r="D92" s="411"/>
      <c r="E92" s="412"/>
      <c r="F92" s="412"/>
      <c r="G92" s="412"/>
      <c r="H92" s="412"/>
      <c r="I92" s="78"/>
      <c r="J92" s="131"/>
      <c r="K92" s="131"/>
      <c r="L92" s="326"/>
      <c r="M92" s="319" t="s">
        <v>226</v>
      </c>
      <c r="N92" s="195" t="e">
        <f>N91/$E$88</f>
        <v>#DIV/0!</v>
      </c>
      <c r="O92" s="195" t="e">
        <f>O91/$E$88</f>
        <v>#DIV/0!</v>
      </c>
      <c r="P92" s="195" t="e">
        <f>P91/$E$88</f>
        <v>#DIV/0!</v>
      </c>
      <c r="Q92" s="195" t="e">
        <f>Q91/$E$88</f>
        <v>#DIV/0!</v>
      </c>
      <c r="R92" s="196" t="e">
        <f>SUM(N92:Q92)</f>
        <v>#DIV/0!</v>
      </c>
      <c r="S92" s="19"/>
      <c r="T92" s="71"/>
    </row>
    <row r="93" spans="1:20" ht="30.6" customHeight="1" x14ac:dyDescent="0.3">
      <c r="A93" s="80" t="s">
        <v>34</v>
      </c>
      <c r="B93" s="44" t="s">
        <v>14</v>
      </c>
      <c r="C93" s="45">
        <f>E88</f>
        <v>0</v>
      </c>
      <c r="D93" s="411"/>
      <c r="E93" s="412"/>
      <c r="F93" s="412"/>
      <c r="G93" s="412"/>
      <c r="H93" s="412"/>
      <c r="I93" s="82"/>
      <c r="J93" s="131"/>
      <c r="K93" s="131"/>
      <c r="L93" s="326"/>
      <c r="M93" s="319" t="s">
        <v>76</v>
      </c>
      <c r="N93" s="108">
        <v>0</v>
      </c>
      <c r="O93" s="109">
        <v>0</v>
      </c>
      <c r="P93" s="109">
        <v>0</v>
      </c>
      <c r="Q93" s="109">
        <v>0</v>
      </c>
      <c r="R93" s="198">
        <f t="shared" si="103"/>
        <v>0</v>
      </c>
      <c r="S93" s="19"/>
      <c r="T93" s="101"/>
    </row>
    <row r="94" spans="1:20" ht="19.95" customHeight="1" x14ac:dyDescent="0.3">
      <c r="A94" s="80" t="s">
        <v>15</v>
      </c>
      <c r="B94" s="51" t="s">
        <v>16</v>
      </c>
      <c r="C94" s="81" t="e">
        <f>SUM(C95:C97)</f>
        <v>#VALUE!</v>
      </c>
      <c r="D94" s="413"/>
      <c r="E94" s="414"/>
      <c r="F94" s="414"/>
      <c r="G94" s="414"/>
      <c r="H94" s="414"/>
      <c r="I94" s="78"/>
      <c r="J94" s="131"/>
      <c r="K94" s="131"/>
      <c r="L94" s="326"/>
      <c r="M94" s="319" t="s">
        <v>397</v>
      </c>
      <c r="N94" s="108">
        <v>0</v>
      </c>
      <c r="O94" s="109">
        <v>0</v>
      </c>
      <c r="P94" s="109">
        <v>0</v>
      </c>
      <c r="Q94" s="109">
        <v>0</v>
      </c>
      <c r="R94" s="198">
        <f t="shared" si="103"/>
        <v>0</v>
      </c>
      <c r="S94" s="83"/>
      <c r="T94" s="71"/>
    </row>
    <row r="95" spans="1:20" ht="24" x14ac:dyDescent="0.3">
      <c r="A95" s="80" t="s">
        <v>35</v>
      </c>
      <c r="B95" s="44" t="s">
        <v>17</v>
      </c>
      <c r="C95" s="84" t="e">
        <f>SUMIF(A101:A103,D96,F101:F103)</f>
        <v>#VALUE!</v>
      </c>
      <c r="D95" s="85" t="s">
        <v>131</v>
      </c>
      <c r="E95" s="86"/>
      <c r="F95" s="409"/>
      <c r="G95" s="409"/>
      <c r="H95" s="409"/>
      <c r="I95" s="409"/>
      <c r="J95" s="409"/>
      <c r="K95" s="133"/>
      <c r="M95" s="320" t="s">
        <v>16</v>
      </c>
      <c r="N95" s="357" t="e">
        <f>N96+N97+N98</f>
        <v>#DIV/0!</v>
      </c>
      <c r="O95" s="357" t="e">
        <f t="shared" ref="O95:Q95" si="104">O96+O97+O98</f>
        <v>#DIV/0!</v>
      </c>
      <c r="P95" s="357" t="e">
        <f t="shared" si="104"/>
        <v>#DIV/0!</v>
      </c>
      <c r="Q95" s="357" t="e">
        <f t="shared" si="104"/>
        <v>#DIV/0!</v>
      </c>
      <c r="R95" s="296" t="e">
        <f>SUM(N95:Q95)</f>
        <v>#DIV/0!</v>
      </c>
      <c r="S95" s="83"/>
      <c r="T95" s="71"/>
    </row>
    <row r="96" spans="1:20" ht="24" x14ac:dyDescent="0.3">
      <c r="A96" s="80" t="s">
        <v>36</v>
      </c>
      <c r="B96" s="44" t="s">
        <v>114</v>
      </c>
      <c r="C96" s="87" t="e">
        <f>C93-'Funding Gap'!D96</f>
        <v>#VALUE!</v>
      </c>
      <c r="D96" s="24">
        <v>1</v>
      </c>
      <c r="E96" s="86"/>
      <c r="F96" s="409"/>
      <c r="G96" s="409"/>
      <c r="H96" s="409"/>
      <c r="I96" s="409"/>
      <c r="J96" s="409"/>
      <c r="K96" s="133"/>
      <c r="M96" s="320" t="s">
        <v>17</v>
      </c>
      <c r="N96" s="357" t="e">
        <f>N92*$C$95</f>
        <v>#DIV/0!</v>
      </c>
      <c r="O96" s="357" t="e">
        <f>O92*$C$95</f>
        <v>#DIV/0!</v>
      </c>
      <c r="P96" s="357" t="e">
        <f>P92*$C$95</f>
        <v>#DIV/0!</v>
      </c>
      <c r="Q96" s="357" t="e">
        <f>Q92*$C$95</f>
        <v>#DIV/0!</v>
      </c>
      <c r="R96" s="296" t="e">
        <f t="shared" ref="R96:R104" si="105">SUM(N96:Q96)</f>
        <v>#DIV/0!</v>
      </c>
      <c r="S96" s="29"/>
      <c r="T96" s="71"/>
    </row>
    <row r="97" spans="1:20" ht="31.95" customHeight="1" x14ac:dyDescent="0.3">
      <c r="A97" s="80" t="s">
        <v>129</v>
      </c>
      <c r="B97" s="44" t="s">
        <v>37</v>
      </c>
      <c r="C97" s="45">
        <f>H88</f>
        <v>0</v>
      </c>
      <c r="D97" s="78"/>
      <c r="E97" s="86"/>
      <c r="F97" s="410"/>
      <c r="G97" s="410"/>
      <c r="H97" s="410"/>
      <c r="I97" s="410"/>
      <c r="J97" s="410"/>
      <c r="K97" s="133"/>
      <c r="M97" s="320" t="s">
        <v>114</v>
      </c>
      <c r="N97" s="357" t="e">
        <f>N92*$C$96</f>
        <v>#DIV/0!</v>
      </c>
      <c r="O97" s="357" t="e">
        <f>O92*$C$96</f>
        <v>#DIV/0!</v>
      </c>
      <c r="P97" s="357" t="e">
        <f>P92*$C$96</f>
        <v>#DIV/0!</v>
      </c>
      <c r="Q97" s="357" t="e">
        <f>Q92*$C$96</f>
        <v>#DIV/0!</v>
      </c>
      <c r="R97" s="296" t="e">
        <f t="shared" si="105"/>
        <v>#DIV/0!</v>
      </c>
      <c r="S97" s="29"/>
      <c r="T97" s="71"/>
    </row>
    <row r="98" spans="1:20" ht="23.4" customHeight="1" x14ac:dyDescent="0.3">
      <c r="A98" s="80" t="s">
        <v>10</v>
      </c>
      <c r="B98" s="51" t="s">
        <v>18</v>
      </c>
      <c r="C98" s="81" t="e">
        <f>C91-C94</f>
        <v>#VALUE!</v>
      </c>
      <c r="D98" s="88"/>
      <c r="E98" s="88"/>
      <c r="F98" s="88"/>
      <c r="G98" s="88"/>
      <c r="H98" s="88"/>
      <c r="I98" s="88"/>
      <c r="J98" s="132"/>
      <c r="K98" s="131"/>
      <c r="L98" s="326"/>
      <c r="M98" s="320" t="s">
        <v>37</v>
      </c>
      <c r="N98" s="357">
        <f>N93</f>
        <v>0</v>
      </c>
      <c r="O98" s="357">
        <f>O93</f>
        <v>0</v>
      </c>
      <c r="P98" s="357">
        <f>P93</f>
        <v>0</v>
      </c>
      <c r="Q98" s="357">
        <f>Q93</f>
        <v>0</v>
      </c>
      <c r="R98" s="296">
        <f t="shared" si="105"/>
        <v>0</v>
      </c>
      <c r="S98" s="29"/>
      <c r="T98" s="71"/>
    </row>
    <row r="99" spans="1:20" ht="36" x14ac:dyDescent="0.3">
      <c r="A99" s="147"/>
      <c r="B99" s="148"/>
      <c r="C99" s="149"/>
      <c r="D99" s="88"/>
      <c r="E99" s="88"/>
      <c r="F99" s="88"/>
      <c r="G99" s="88"/>
      <c r="H99" s="88"/>
      <c r="I99" s="88"/>
      <c r="J99" s="132"/>
      <c r="K99" s="131"/>
      <c r="L99" s="326"/>
      <c r="M99" s="320" t="s">
        <v>18</v>
      </c>
      <c r="N99" s="357" t="str">
        <f>IFERROR($C$98*$N$92,"")</f>
        <v/>
      </c>
      <c r="O99" s="357" t="str">
        <f>IFERROR($C$98*$O$92,"")</f>
        <v/>
      </c>
      <c r="P99" s="357" t="str">
        <f>IFERROR($C$98*$P$92,"")</f>
        <v/>
      </c>
      <c r="Q99" s="357" t="str">
        <f>IFERROR($C$98*$Q$92,"")</f>
        <v/>
      </c>
      <c r="R99" s="296">
        <f>SUM(N99:Q99)</f>
        <v>0</v>
      </c>
      <c r="S99" s="295" t="e">
        <f>R99-C98</f>
        <v>#VALUE!</v>
      </c>
      <c r="T99" s="71"/>
    </row>
    <row r="100" spans="1:20" ht="48" x14ac:dyDescent="0.3">
      <c r="A100" s="150" t="s">
        <v>131</v>
      </c>
      <c r="B100" s="44" t="s">
        <v>79</v>
      </c>
      <c r="C100" s="89" t="s">
        <v>80</v>
      </c>
      <c r="D100" s="90" t="s">
        <v>81</v>
      </c>
      <c r="E100" s="90" t="s">
        <v>130</v>
      </c>
      <c r="F100" s="90" t="s">
        <v>17</v>
      </c>
      <c r="G100" s="88"/>
      <c r="H100" s="91"/>
      <c r="I100" s="88"/>
      <c r="M100" s="320" t="s">
        <v>261</v>
      </c>
      <c r="N100" s="358" t="e">
        <f>ROUND(N95,2)</f>
        <v>#DIV/0!</v>
      </c>
      <c r="O100" s="358" t="e">
        <f>ROUND(O95,2)</f>
        <v>#DIV/0!</v>
      </c>
      <c r="P100" s="358" t="e">
        <f>ROUND(P95,2)</f>
        <v>#DIV/0!</v>
      </c>
      <c r="Q100" s="358" t="e">
        <f>ROUND(Q95,2)</f>
        <v>#DIV/0!</v>
      </c>
      <c r="R100" s="296" t="e">
        <f t="shared" si="105"/>
        <v>#DIV/0!</v>
      </c>
      <c r="S100" s="29"/>
      <c r="T100" s="71"/>
    </row>
    <row r="101" spans="1:20" ht="25.2" customHeight="1" x14ac:dyDescent="0.3">
      <c r="A101" s="43" t="s">
        <v>42</v>
      </c>
      <c r="B101" s="44" t="s">
        <v>315</v>
      </c>
      <c r="C101" s="42">
        <v>0</v>
      </c>
      <c r="D101" s="405">
        <f>ROUNDUP(E88,2)</f>
        <v>0</v>
      </c>
      <c r="E101" s="92">
        <v>0.02</v>
      </c>
      <c r="F101" s="93" t="e">
        <f>'Funding Gap'!D96*Buget_cerere!E101</f>
        <v>#VALUE!</v>
      </c>
      <c r="G101" s="94"/>
      <c r="H101" s="88"/>
      <c r="I101" s="94"/>
      <c r="M101" s="320" t="s">
        <v>263</v>
      </c>
      <c r="N101" s="359">
        <v>0</v>
      </c>
      <c r="O101" s="359">
        <v>0</v>
      </c>
      <c r="P101" s="359">
        <v>0</v>
      </c>
      <c r="Q101" s="359">
        <v>0</v>
      </c>
      <c r="R101" s="296">
        <f t="shared" si="105"/>
        <v>0</v>
      </c>
      <c r="S101" s="29"/>
      <c r="T101" s="71"/>
    </row>
    <row r="102" spans="1:20" ht="50.4" customHeight="1" x14ac:dyDescent="0.3">
      <c r="A102" s="43" t="s">
        <v>43</v>
      </c>
      <c r="B102" s="44" t="s">
        <v>172</v>
      </c>
      <c r="C102" s="42">
        <v>0</v>
      </c>
      <c r="D102" s="406"/>
      <c r="E102" s="92">
        <v>0.15</v>
      </c>
      <c r="F102" s="93" t="e">
        <f>E102*'Funding Gap'!D96</f>
        <v>#VALUE!</v>
      </c>
      <c r="G102" s="339"/>
      <c r="H102" s="88"/>
      <c r="I102" s="94"/>
      <c r="M102" s="320" t="s">
        <v>262</v>
      </c>
      <c r="N102" s="360" t="e">
        <f>ROUND(N97,2)</f>
        <v>#DIV/0!</v>
      </c>
      <c r="O102" s="360" t="e">
        <f>ROUND(O97,2)</f>
        <v>#DIV/0!</v>
      </c>
      <c r="P102" s="360" t="e">
        <f>ROUND(P97,2)</f>
        <v>#DIV/0!</v>
      </c>
      <c r="Q102" s="360" t="e">
        <f>ROUND(Q97,2)</f>
        <v>#DIV/0!</v>
      </c>
      <c r="R102" s="296" t="e">
        <f>SUM(N102:Q102)</f>
        <v>#DIV/0!</v>
      </c>
      <c r="S102" s="29"/>
      <c r="T102" s="71"/>
    </row>
    <row r="103" spans="1:20" ht="22.95" customHeight="1" x14ac:dyDescent="0.3">
      <c r="A103" s="95" t="s">
        <v>44</v>
      </c>
      <c r="B103" s="96" t="s">
        <v>316</v>
      </c>
      <c r="C103" s="97">
        <f>C104+C105</f>
        <v>0</v>
      </c>
      <c r="D103" s="406"/>
      <c r="E103" s="98"/>
      <c r="F103" s="93" t="e">
        <f>F104+F105</f>
        <v>#VALUE!</v>
      </c>
      <c r="G103" s="339"/>
      <c r="H103" s="78"/>
      <c r="I103" s="99"/>
      <c r="J103" s="135"/>
      <c r="K103" s="136"/>
      <c r="L103" s="327"/>
      <c r="M103" s="320" t="s">
        <v>264</v>
      </c>
      <c r="N103" s="359">
        <v>0</v>
      </c>
      <c r="O103" s="361">
        <v>0</v>
      </c>
      <c r="P103" s="361">
        <v>0</v>
      </c>
      <c r="Q103" s="361">
        <v>0</v>
      </c>
      <c r="R103" s="296">
        <f t="shared" si="105"/>
        <v>0</v>
      </c>
      <c r="S103" s="29"/>
      <c r="T103" s="71"/>
    </row>
    <row r="104" spans="1:20" x14ac:dyDescent="0.3">
      <c r="A104" s="403"/>
      <c r="B104" s="100" t="s">
        <v>132</v>
      </c>
      <c r="C104" s="42">
        <v>0</v>
      </c>
      <c r="D104" s="406"/>
      <c r="E104" s="98">
        <v>0.02</v>
      </c>
      <c r="F104" s="93" t="e">
        <f>SUM('Funding Gap'!D96*Buget_cerere!G104)*Buget_cerere!E104</f>
        <v>#VALUE!</v>
      </c>
      <c r="G104" s="339" t="e">
        <f>SUM(C104*100%)/E88</f>
        <v>#DIV/0!</v>
      </c>
      <c r="H104" s="78"/>
      <c r="I104" s="79"/>
      <c r="J104" s="137"/>
      <c r="K104" s="136"/>
      <c r="L104" s="327"/>
      <c r="N104" s="110" t="e">
        <f>IF(N100=(N101+N102+N103),"OK","ERROR")</f>
        <v>#DIV/0!</v>
      </c>
      <c r="O104" s="110" t="e">
        <f t="shared" ref="O104:Q104" si="106">IF(O100=(O101+O102+O103),"OK","ERROR")</f>
        <v>#DIV/0!</v>
      </c>
      <c r="P104" s="110" t="e">
        <f t="shared" si="106"/>
        <v>#DIV/0!</v>
      </c>
      <c r="Q104" s="110" t="e">
        <f t="shared" si="106"/>
        <v>#DIV/0!</v>
      </c>
      <c r="R104" s="198" t="e">
        <f t="shared" si="105"/>
        <v>#DIV/0!</v>
      </c>
      <c r="S104" s="29"/>
      <c r="T104" s="71"/>
    </row>
    <row r="105" spans="1:20" x14ac:dyDescent="0.3">
      <c r="A105" s="404"/>
      <c r="B105" s="100" t="s">
        <v>133</v>
      </c>
      <c r="C105" s="42">
        <v>0</v>
      </c>
      <c r="D105" s="407"/>
      <c r="E105" s="98">
        <v>0.15</v>
      </c>
      <c r="F105" s="93" t="e">
        <f>SUM('Funding Gap'!D96*Buget_cerere!G105)*Buget_cerere!E105</f>
        <v>#VALUE!</v>
      </c>
      <c r="G105" s="339" t="e">
        <f>SUM(C105*100%)/E88</f>
        <v>#DIV/0!</v>
      </c>
      <c r="H105" s="78"/>
      <c r="I105" s="79"/>
      <c r="J105" s="138"/>
      <c r="K105" s="136"/>
      <c r="L105" s="327"/>
      <c r="N105" s="362"/>
      <c r="O105" s="362"/>
      <c r="P105" s="362"/>
      <c r="Q105" s="362"/>
      <c r="R105" s="363"/>
      <c r="S105" s="364"/>
      <c r="T105" s="191"/>
    </row>
    <row r="106" spans="1:20" s="373" customFormat="1" hidden="1" x14ac:dyDescent="0.3">
      <c r="A106" s="367"/>
      <c r="B106" s="368"/>
      <c r="C106" s="78"/>
      <c r="D106" s="78"/>
      <c r="E106" s="78"/>
      <c r="F106" s="78"/>
      <c r="G106" s="78"/>
      <c r="H106" s="78"/>
      <c r="I106" s="78"/>
      <c r="J106" s="369"/>
      <c r="K106" s="370"/>
      <c r="L106" s="327"/>
      <c r="M106" s="326"/>
      <c r="N106" s="199">
        <f>N88-N94-N68</f>
        <v>0</v>
      </c>
      <c r="O106" s="199">
        <f t="shared" ref="O106:Q106" si="107">O88-O94-O68</f>
        <v>0</v>
      </c>
      <c r="P106" s="199">
        <f t="shared" si="107"/>
        <v>0</v>
      </c>
      <c r="Q106" s="199">
        <f t="shared" si="107"/>
        <v>0</v>
      </c>
      <c r="R106" s="200"/>
      <c r="S106" s="371"/>
      <c r="T106" s="372"/>
    </row>
    <row r="107" spans="1:20" x14ac:dyDescent="0.3">
      <c r="C107" s="88"/>
      <c r="F107" s="78"/>
      <c r="G107" s="78"/>
      <c r="H107" s="78"/>
      <c r="I107" s="78"/>
      <c r="J107" s="139"/>
      <c r="K107" s="136"/>
      <c r="L107" s="327"/>
      <c r="N107" s="365"/>
      <c r="O107" s="365"/>
      <c r="P107" s="365"/>
      <c r="Q107" s="365"/>
      <c r="R107" s="363"/>
      <c r="S107" s="364"/>
      <c r="T107" s="191"/>
    </row>
    <row r="108" spans="1:20" x14ac:dyDescent="0.3">
      <c r="N108" s="366"/>
      <c r="O108" s="366"/>
      <c r="P108" s="366"/>
      <c r="Q108" s="366"/>
      <c r="R108" s="366"/>
      <c r="S108" s="183"/>
      <c r="T108" s="183"/>
    </row>
    <row r="109" spans="1:20" x14ac:dyDescent="0.3">
      <c r="N109" s="366"/>
      <c r="O109" s="366"/>
      <c r="P109" s="366"/>
      <c r="Q109" s="366"/>
      <c r="R109" s="366"/>
      <c r="S109" s="183"/>
      <c r="T109" s="183"/>
    </row>
    <row r="110" spans="1:20" x14ac:dyDescent="0.3">
      <c r="N110" s="366"/>
      <c r="O110" s="366"/>
      <c r="P110" s="366"/>
      <c r="Q110" s="366"/>
      <c r="R110" s="366"/>
      <c r="S110" s="183"/>
      <c r="T110" s="183"/>
    </row>
    <row r="111" spans="1:20" x14ac:dyDescent="0.3">
      <c r="N111" s="366"/>
      <c r="O111" s="366"/>
      <c r="P111" s="366"/>
      <c r="Q111" s="366"/>
      <c r="R111" s="366"/>
      <c r="S111" s="183"/>
      <c r="T111" s="183"/>
    </row>
    <row r="112" spans="1:20" x14ac:dyDescent="0.3">
      <c r="N112" s="366"/>
      <c r="O112" s="366"/>
      <c r="P112" s="366"/>
      <c r="Q112" s="366"/>
      <c r="R112" s="366"/>
      <c r="S112" s="183"/>
      <c r="T112" s="183"/>
    </row>
  </sheetData>
  <sheetProtection algorithmName="SHA-512" hashValue="42JPJQqnY0Bz/V7+FhgEJQaXpOsd/z3+NQ7ramcaFq6RQR9uVmiAQC3pvY1uGOe4HnMTKyA/SxDKJwxgji4Bvw==" saltValue="Rw84/oBULXrlXELxEazq4w==" spinCount="100000" sheet="1" formatColumns="0"/>
  <mergeCells count="27">
    <mergeCell ref="N1:S2"/>
    <mergeCell ref="A1:K1"/>
    <mergeCell ref="C3:D3"/>
    <mergeCell ref="F3:G3"/>
    <mergeCell ref="B5:I5"/>
    <mergeCell ref="A3:A4"/>
    <mergeCell ref="B14:K14"/>
    <mergeCell ref="B11:I11"/>
    <mergeCell ref="E3:E4"/>
    <mergeCell ref="H3:H4"/>
    <mergeCell ref="I3:I4"/>
    <mergeCell ref="B3:B4"/>
    <mergeCell ref="L82:M82"/>
    <mergeCell ref="B71:I71"/>
    <mergeCell ref="A104:A105"/>
    <mergeCell ref="D101:D105"/>
    <mergeCell ref="B43:I43"/>
    <mergeCell ref="B58:I58"/>
    <mergeCell ref="F95:J95"/>
    <mergeCell ref="F96:J96"/>
    <mergeCell ref="F97:J97"/>
    <mergeCell ref="D92:H92"/>
    <mergeCell ref="D93:H93"/>
    <mergeCell ref="D94:H94"/>
    <mergeCell ref="B81:I81"/>
    <mergeCell ref="A51:A52"/>
    <mergeCell ref="B75:I75"/>
  </mergeCells>
  <phoneticPr fontId="11" type="noConversion"/>
  <conditionalFormatting sqref="N104:Q104">
    <cfRule type="cellIs" dxfId="5" priority="2" operator="equal">
      <formula>"error"</formula>
    </cfRule>
  </conditionalFormatting>
  <conditionalFormatting sqref="R82:R85">
    <cfRule type="cellIs" dxfId="4" priority="1" operator="equal">
      <formula>"error"</formula>
    </cfRule>
  </conditionalFormatting>
  <conditionalFormatting sqref="R5:S9">
    <cfRule type="cellIs" dxfId="3" priority="5" operator="equal">
      <formula>"error"</formula>
    </cfRule>
  </conditionalFormatting>
  <conditionalFormatting sqref="S10 R11:S12 S13 R14:S14 S15 R16:S29 S30:S31 R32:S35 S36:S37 R38:S41 S42 R43:S56 S57 R58:S58 S59 R60:S61 S62 R63:S69 S70 R71:S73 S74 R75:S77 S78:S80 R81:S81 S82:S86 R87:S87 S88:S104 R105:S107">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0"/>
  <sheetViews>
    <sheetView topLeftCell="A26" workbookViewId="0">
      <selection activeCell="D70" sqref="D70"/>
    </sheetView>
  </sheetViews>
  <sheetFormatPr defaultColWidth="8.88671875" defaultRowHeight="12" x14ac:dyDescent="0.25"/>
  <cols>
    <col min="1" max="1" width="12.109375" style="2" customWidth="1"/>
    <col min="2" max="2" width="26.109375" style="159" customWidth="1"/>
    <col min="3" max="3" width="15.33203125" style="156" customWidth="1"/>
    <col min="4" max="4" width="16" style="156" customWidth="1"/>
    <col min="5" max="5" width="18.33203125" style="156" customWidth="1"/>
    <col min="6" max="6" width="12.88671875" style="156" customWidth="1"/>
    <col min="7" max="7" width="17.44140625" style="156" customWidth="1"/>
    <col min="8" max="8" width="14.5546875" style="156" customWidth="1"/>
    <col min="9" max="9" width="13.33203125" style="156" customWidth="1"/>
    <col min="10" max="16384" width="8.88671875" style="156"/>
  </cols>
  <sheetData>
    <row r="1" spans="1:9" x14ac:dyDescent="0.25">
      <c r="A1" s="428" t="s">
        <v>367</v>
      </c>
      <c r="B1" s="429" t="s">
        <v>368</v>
      </c>
      <c r="C1" s="427" t="s">
        <v>3</v>
      </c>
      <c r="D1" s="427"/>
      <c r="E1" s="427" t="s">
        <v>30</v>
      </c>
      <c r="F1" s="427" t="s">
        <v>4</v>
      </c>
      <c r="G1" s="427"/>
      <c r="H1" s="427" t="s">
        <v>31</v>
      </c>
      <c r="I1" s="427" t="s">
        <v>0</v>
      </c>
    </row>
    <row r="2" spans="1:9" ht="60" x14ac:dyDescent="0.25">
      <c r="A2" s="428"/>
      <c r="B2" s="429"/>
      <c r="C2" s="155" t="s">
        <v>39</v>
      </c>
      <c r="D2" s="155" t="s">
        <v>168</v>
      </c>
      <c r="E2" s="427"/>
      <c r="F2" s="155" t="s">
        <v>40</v>
      </c>
      <c r="G2" s="155" t="s">
        <v>41</v>
      </c>
      <c r="H2" s="427"/>
      <c r="I2" s="427"/>
    </row>
    <row r="3" spans="1:9" ht="26.4" customHeight="1" x14ac:dyDescent="0.25">
      <c r="A3" s="430" t="s">
        <v>276</v>
      </c>
      <c r="B3" s="161" t="s">
        <v>356</v>
      </c>
      <c r="C3" s="157">
        <f>Buget_cerere!C6</f>
        <v>0</v>
      </c>
      <c r="D3" s="157">
        <f>Buget_cerere!D6</f>
        <v>0</v>
      </c>
      <c r="E3" s="157">
        <f>Buget_cerere!E6</f>
        <v>0</v>
      </c>
      <c r="F3" s="157">
        <f>Buget_cerere!F6</f>
        <v>0</v>
      </c>
      <c r="G3" s="157">
        <f>Buget_cerere!G6</f>
        <v>0</v>
      </c>
      <c r="H3" s="157">
        <f>Buget_cerere!H6</f>
        <v>0</v>
      </c>
      <c r="I3" s="157">
        <f>Buget_cerere!I6</f>
        <v>0</v>
      </c>
    </row>
    <row r="4" spans="1:9" ht="48" x14ac:dyDescent="0.25">
      <c r="A4" s="430"/>
      <c r="B4" s="161" t="s">
        <v>298</v>
      </c>
      <c r="C4" s="157">
        <f>Buget_cerere!C50</f>
        <v>0</v>
      </c>
      <c r="D4" s="157">
        <f>Buget_cerere!D50</f>
        <v>0</v>
      </c>
      <c r="E4" s="157">
        <f>Buget_cerere!E50</f>
        <v>0</v>
      </c>
      <c r="F4" s="157">
        <f>Buget_cerere!F50</f>
        <v>0</v>
      </c>
      <c r="G4" s="157">
        <f>Buget_cerere!G50</f>
        <v>0</v>
      </c>
      <c r="H4" s="157">
        <f>Buget_cerere!H50</f>
        <v>0</v>
      </c>
      <c r="I4" s="157">
        <f>Buget_cerere!I50</f>
        <v>0</v>
      </c>
    </row>
    <row r="5" spans="1:9" ht="15" customHeight="1" x14ac:dyDescent="0.25">
      <c r="A5" s="430"/>
      <c r="B5" s="161" t="s">
        <v>308</v>
      </c>
      <c r="C5" s="157">
        <f>Buget_cerere!C53</f>
        <v>0</v>
      </c>
      <c r="D5" s="157">
        <f>Buget_cerere!D53</f>
        <v>0</v>
      </c>
      <c r="E5" s="157">
        <f>Buget_cerere!E53</f>
        <v>0</v>
      </c>
      <c r="F5" s="157">
        <f>Buget_cerere!F53</f>
        <v>0</v>
      </c>
      <c r="G5" s="157">
        <f>Buget_cerere!G53</f>
        <v>0</v>
      </c>
      <c r="H5" s="157">
        <f>Buget_cerere!H53</f>
        <v>0</v>
      </c>
      <c r="I5" s="157">
        <f>Buget_cerere!I53</f>
        <v>0</v>
      </c>
    </row>
    <row r="6" spans="1:9" ht="14.4" customHeight="1" x14ac:dyDescent="0.25">
      <c r="A6" s="430"/>
      <c r="B6" s="161" t="s">
        <v>310</v>
      </c>
      <c r="C6" s="157">
        <f>Buget_cerere!C55</f>
        <v>0</v>
      </c>
      <c r="D6" s="157">
        <f>Buget_cerere!D55</f>
        <v>0</v>
      </c>
      <c r="E6" s="157">
        <f>Buget_cerere!E55</f>
        <v>0</v>
      </c>
      <c r="F6" s="157">
        <f>Buget_cerere!F55</f>
        <v>0</v>
      </c>
      <c r="G6" s="157">
        <f>Buget_cerere!G55</f>
        <v>0</v>
      </c>
      <c r="H6" s="157">
        <f>Buget_cerere!H55</f>
        <v>0</v>
      </c>
      <c r="I6" s="157">
        <f>Buget_cerere!I55</f>
        <v>0</v>
      </c>
    </row>
    <row r="7" spans="1:9" ht="24" hidden="1" x14ac:dyDescent="0.25">
      <c r="A7" s="430"/>
      <c r="B7" s="161" t="s">
        <v>357</v>
      </c>
      <c r="C7" s="157"/>
      <c r="D7" s="157"/>
      <c r="E7" s="157"/>
      <c r="F7" s="157"/>
      <c r="G7" s="157"/>
      <c r="H7" s="157"/>
      <c r="I7" s="157"/>
    </row>
    <row r="8" spans="1:9" ht="72" hidden="1" x14ac:dyDescent="0.25">
      <c r="A8" s="430"/>
      <c r="B8" s="161" t="s">
        <v>358</v>
      </c>
      <c r="C8" s="157"/>
      <c r="D8" s="157"/>
      <c r="E8" s="157"/>
      <c r="F8" s="157"/>
      <c r="G8" s="157"/>
      <c r="H8" s="157"/>
      <c r="I8" s="157"/>
    </row>
    <row r="9" spans="1:9" ht="24" hidden="1" x14ac:dyDescent="0.25">
      <c r="A9" s="430"/>
      <c r="B9" s="161" t="s">
        <v>359</v>
      </c>
      <c r="C9" s="157"/>
      <c r="D9" s="157"/>
      <c r="E9" s="157"/>
      <c r="F9" s="157"/>
      <c r="G9" s="157"/>
      <c r="H9" s="157"/>
      <c r="I9" s="157"/>
    </row>
    <row r="10" spans="1:9" ht="24" hidden="1" x14ac:dyDescent="0.25">
      <c r="A10" s="430"/>
      <c r="B10" s="161" t="s">
        <v>360</v>
      </c>
      <c r="C10" s="157"/>
      <c r="D10" s="157"/>
      <c r="E10" s="157"/>
      <c r="F10" s="157"/>
      <c r="G10" s="157"/>
      <c r="H10" s="157"/>
      <c r="I10" s="157"/>
    </row>
    <row r="11" spans="1:9" ht="36" hidden="1" x14ac:dyDescent="0.25">
      <c r="A11" s="430"/>
      <c r="B11" s="161" t="s">
        <v>361</v>
      </c>
      <c r="C11" s="157"/>
      <c r="D11" s="157"/>
      <c r="E11" s="157"/>
      <c r="F11" s="157"/>
      <c r="G11" s="157"/>
      <c r="H11" s="157"/>
      <c r="I11" s="157"/>
    </row>
    <row r="12" spans="1:9" ht="36" hidden="1" x14ac:dyDescent="0.25">
      <c r="A12" s="430"/>
      <c r="B12" s="161" t="s">
        <v>362</v>
      </c>
      <c r="C12" s="157"/>
      <c r="D12" s="157"/>
      <c r="E12" s="157"/>
      <c r="F12" s="157"/>
      <c r="G12" s="157"/>
      <c r="H12" s="157"/>
      <c r="I12" s="157"/>
    </row>
    <row r="13" spans="1:9" hidden="1" x14ac:dyDescent="0.25">
      <c r="A13" s="430"/>
      <c r="B13" s="161" t="s">
        <v>363</v>
      </c>
      <c r="C13" s="157"/>
      <c r="D13" s="157"/>
      <c r="E13" s="157"/>
      <c r="F13" s="157"/>
      <c r="G13" s="157"/>
      <c r="H13" s="157"/>
      <c r="I13" s="157"/>
    </row>
    <row r="14" spans="1:9" ht="16.95" hidden="1" customHeight="1" x14ac:dyDescent="0.25">
      <c r="A14" s="170" t="s">
        <v>309</v>
      </c>
      <c r="B14" s="171" t="s">
        <v>345</v>
      </c>
      <c r="C14" s="172"/>
      <c r="D14" s="172"/>
      <c r="E14" s="172"/>
      <c r="F14" s="172"/>
      <c r="G14" s="172"/>
      <c r="H14" s="172"/>
      <c r="I14" s="172"/>
    </row>
    <row r="15" spans="1:9" x14ac:dyDescent="0.25">
      <c r="A15" s="431" t="s">
        <v>278</v>
      </c>
      <c r="B15" s="164" t="s">
        <v>279</v>
      </c>
      <c r="C15" s="165">
        <f>Buget_cerere!C7</f>
        <v>0</v>
      </c>
      <c r="D15" s="165">
        <f>Buget_cerere!D7</f>
        <v>0</v>
      </c>
      <c r="E15" s="165">
        <f>Buget_cerere!E7</f>
        <v>0</v>
      </c>
      <c r="F15" s="165">
        <f>Buget_cerere!F7</f>
        <v>0</v>
      </c>
      <c r="G15" s="165">
        <f>Buget_cerere!G7</f>
        <v>0</v>
      </c>
      <c r="H15" s="165">
        <f>Buget_cerere!H7</f>
        <v>0</v>
      </c>
      <c r="I15" s="165">
        <f>Buget_cerere!I7</f>
        <v>0</v>
      </c>
    </row>
    <row r="16" spans="1:9" ht="36" x14ac:dyDescent="0.25">
      <c r="A16" s="431"/>
      <c r="B16" s="164" t="s">
        <v>280</v>
      </c>
      <c r="C16" s="165">
        <f>Buget_cerere!C8</f>
        <v>0</v>
      </c>
      <c r="D16" s="165">
        <f>Buget_cerere!D8</f>
        <v>0</v>
      </c>
      <c r="E16" s="165">
        <f>Buget_cerere!E8</f>
        <v>0</v>
      </c>
      <c r="F16" s="165">
        <f>Buget_cerere!F8</f>
        <v>0</v>
      </c>
      <c r="G16" s="165">
        <f>Buget_cerere!G8</f>
        <v>0</v>
      </c>
      <c r="H16" s="165">
        <f>Buget_cerere!H8</f>
        <v>0</v>
      </c>
      <c r="I16" s="165">
        <f>Buget_cerere!I8</f>
        <v>0</v>
      </c>
    </row>
    <row r="17" spans="1:9" ht="24" x14ac:dyDescent="0.25">
      <c r="A17" s="431"/>
      <c r="B17" s="164" t="s">
        <v>281</v>
      </c>
      <c r="C17" s="165">
        <f>Buget_cerere!C9</f>
        <v>0</v>
      </c>
      <c r="D17" s="165">
        <f>Buget_cerere!D9</f>
        <v>0</v>
      </c>
      <c r="E17" s="165">
        <f>Buget_cerere!E9</f>
        <v>0</v>
      </c>
      <c r="F17" s="165">
        <f>Buget_cerere!F9</f>
        <v>0</v>
      </c>
      <c r="G17" s="165">
        <f>Buget_cerere!G9</f>
        <v>0</v>
      </c>
      <c r="H17" s="165">
        <f>Buget_cerere!H9</f>
        <v>0</v>
      </c>
      <c r="I17" s="165">
        <f>Buget_cerere!I9</f>
        <v>0</v>
      </c>
    </row>
    <row r="18" spans="1:9" ht="36" x14ac:dyDescent="0.25">
      <c r="A18" s="431"/>
      <c r="B18" s="164" t="s">
        <v>282</v>
      </c>
      <c r="C18" s="165">
        <f>Buget_cerere!C12</f>
        <v>0</v>
      </c>
      <c r="D18" s="165">
        <f>Buget_cerere!D12</f>
        <v>0</v>
      </c>
      <c r="E18" s="165">
        <f>Buget_cerere!E12</f>
        <v>0</v>
      </c>
      <c r="F18" s="165">
        <f>Buget_cerere!F12</f>
        <v>0</v>
      </c>
      <c r="G18" s="165">
        <f>Buget_cerere!G12</f>
        <v>0</v>
      </c>
      <c r="H18" s="165">
        <f>Buget_cerere!H12</f>
        <v>0</v>
      </c>
      <c r="I18" s="165">
        <f>Buget_cerere!I12</f>
        <v>0</v>
      </c>
    </row>
    <row r="19" spans="1:9" x14ac:dyDescent="0.25">
      <c r="A19" s="431"/>
      <c r="B19" s="164" t="s">
        <v>295</v>
      </c>
      <c r="C19" s="165">
        <f>Buget_cerere!C44</f>
        <v>0</v>
      </c>
      <c r="D19" s="165">
        <f>Buget_cerere!D44</f>
        <v>0</v>
      </c>
      <c r="E19" s="165">
        <f>Buget_cerere!E44</f>
        <v>0</v>
      </c>
      <c r="F19" s="165">
        <f>Buget_cerere!F44</f>
        <v>0</v>
      </c>
      <c r="G19" s="165">
        <f>Buget_cerere!G44</f>
        <v>0</v>
      </c>
      <c r="H19" s="165">
        <f>Buget_cerere!H44</f>
        <v>0</v>
      </c>
      <c r="I19" s="165">
        <f>Buget_cerere!I44</f>
        <v>0</v>
      </c>
    </row>
    <row r="20" spans="1:9" ht="24" x14ac:dyDescent="0.25">
      <c r="A20" s="431"/>
      <c r="B20" s="164" t="s">
        <v>296</v>
      </c>
      <c r="C20" s="165">
        <f>Buget_cerere!C46</f>
        <v>0</v>
      </c>
      <c r="D20" s="165">
        <f>Buget_cerere!D46</f>
        <v>0</v>
      </c>
      <c r="E20" s="165">
        <f>Buget_cerere!E46</f>
        <v>0</v>
      </c>
      <c r="F20" s="165">
        <f>Buget_cerere!F46</f>
        <v>0</v>
      </c>
      <c r="G20" s="165">
        <f>Buget_cerere!G46</f>
        <v>0</v>
      </c>
      <c r="H20" s="165">
        <f>Buget_cerere!H46</f>
        <v>0</v>
      </c>
      <c r="I20" s="165">
        <f>Buget_cerere!I46</f>
        <v>0</v>
      </c>
    </row>
    <row r="21" spans="1:9" ht="46.2" customHeight="1" x14ac:dyDescent="0.25">
      <c r="A21" s="431"/>
      <c r="B21" s="164" t="s">
        <v>297</v>
      </c>
      <c r="C21" s="165">
        <f>Buget_cerere!C48</f>
        <v>0</v>
      </c>
      <c r="D21" s="165">
        <f>Buget_cerere!D48</f>
        <v>0</v>
      </c>
      <c r="E21" s="165">
        <f>Buget_cerere!E48</f>
        <v>0</v>
      </c>
      <c r="F21" s="165">
        <f>Buget_cerere!F48</f>
        <v>0</v>
      </c>
      <c r="G21" s="165">
        <f>Buget_cerere!G48</f>
        <v>0</v>
      </c>
      <c r="H21" s="165">
        <f>Buget_cerere!H48</f>
        <v>0</v>
      </c>
      <c r="I21" s="165">
        <f>Buget_cerere!I48</f>
        <v>0</v>
      </c>
    </row>
    <row r="22" spans="1:9" ht="36" x14ac:dyDescent="0.25">
      <c r="A22" s="431"/>
      <c r="B22" s="164" t="s">
        <v>306</v>
      </c>
      <c r="C22" s="165">
        <f>Buget_cerere!C60</f>
        <v>0</v>
      </c>
      <c r="D22" s="165">
        <f>Buget_cerere!D60</f>
        <v>0</v>
      </c>
      <c r="E22" s="165">
        <f>Buget_cerere!E60</f>
        <v>0</v>
      </c>
      <c r="F22" s="165">
        <f>Buget_cerere!F60</f>
        <v>0</v>
      </c>
      <c r="G22" s="165">
        <f>Buget_cerere!G60</f>
        <v>0</v>
      </c>
      <c r="H22" s="165">
        <f>Buget_cerere!H60</f>
        <v>0</v>
      </c>
      <c r="I22" s="165">
        <f>Buget_cerere!I60</f>
        <v>0</v>
      </c>
    </row>
    <row r="23" spans="1:9" ht="24" x14ac:dyDescent="0.25">
      <c r="A23" s="431"/>
      <c r="B23" s="164" t="s">
        <v>307</v>
      </c>
      <c r="C23" s="165">
        <f>Buget_cerere!C61</f>
        <v>0</v>
      </c>
      <c r="D23" s="165">
        <f>Buget_cerere!D61</f>
        <v>0</v>
      </c>
      <c r="E23" s="165">
        <f>Buget_cerere!E61</f>
        <v>0</v>
      </c>
      <c r="F23" s="165">
        <f>Buget_cerere!F61</f>
        <v>0</v>
      </c>
      <c r="G23" s="165">
        <f>Buget_cerere!G61</f>
        <v>0</v>
      </c>
      <c r="H23" s="165">
        <f>Buget_cerere!H61</f>
        <v>0</v>
      </c>
      <c r="I23" s="165">
        <f>Buget_cerere!I61</f>
        <v>0</v>
      </c>
    </row>
    <row r="24" spans="1:9" ht="24" x14ac:dyDescent="0.25">
      <c r="A24" s="431"/>
      <c r="B24" s="164" t="s">
        <v>301</v>
      </c>
      <c r="C24" s="165">
        <f>Buget_cerere!C68</f>
        <v>0</v>
      </c>
      <c r="D24" s="165">
        <f>Buget_cerere!D68</f>
        <v>0</v>
      </c>
      <c r="E24" s="165">
        <f>Buget_cerere!E68</f>
        <v>0</v>
      </c>
      <c r="F24" s="165">
        <f>Buget_cerere!F68</f>
        <v>0</v>
      </c>
      <c r="G24" s="165">
        <f>Buget_cerere!G68</f>
        <v>0</v>
      </c>
      <c r="H24" s="165">
        <f>Buget_cerere!H68</f>
        <v>0</v>
      </c>
      <c r="I24" s="165">
        <f>Buget_cerere!I68</f>
        <v>0</v>
      </c>
    </row>
    <row r="25" spans="1:9" ht="24" hidden="1" x14ac:dyDescent="0.25">
      <c r="A25" s="431"/>
      <c r="B25" s="164" t="s">
        <v>314</v>
      </c>
      <c r="C25" s="165"/>
      <c r="D25" s="165"/>
      <c r="E25" s="165"/>
      <c r="F25" s="165"/>
      <c r="G25" s="165"/>
      <c r="H25" s="165"/>
      <c r="I25" s="165"/>
    </row>
    <row r="26" spans="1:9" ht="24" x14ac:dyDescent="0.25">
      <c r="A26" s="431"/>
      <c r="B26" s="164" t="s">
        <v>299</v>
      </c>
      <c r="C26" s="165">
        <f>Buget_cerere!C72</f>
        <v>0</v>
      </c>
      <c r="D26" s="165">
        <f>Buget_cerere!D72</f>
        <v>0</v>
      </c>
      <c r="E26" s="165">
        <f>Buget_cerere!E72</f>
        <v>0</v>
      </c>
      <c r="F26" s="165">
        <f>Buget_cerere!F72</f>
        <v>0</v>
      </c>
      <c r="G26" s="165">
        <f>Buget_cerere!G72</f>
        <v>0</v>
      </c>
      <c r="H26" s="165">
        <f>Buget_cerere!H72</f>
        <v>0</v>
      </c>
      <c r="I26" s="165">
        <f>Buget_cerere!I72</f>
        <v>0</v>
      </c>
    </row>
    <row r="27" spans="1:9" x14ac:dyDescent="0.25">
      <c r="A27" s="431"/>
      <c r="B27" s="164" t="s">
        <v>300</v>
      </c>
      <c r="C27" s="165">
        <f>Buget_cerere!C73</f>
        <v>0</v>
      </c>
      <c r="D27" s="165">
        <f>Buget_cerere!D73</f>
        <v>0</v>
      </c>
      <c r="E27" s="165">
        <f>Buget_cerere!E73</f>
        <v>0</v>
      </c>
      <c r="F27" s="165">
        <f>Buget_cerere!F73</f>
        <v>0</v>
      </c>
      <c r="G27" s="165">
        <f>Buget_cerere!G73</f>
        <v>0</v>
      </c>
      <c r="H27" s="165">
        <f>Buget_cerere!H73</f>
        <v>0</v>
      </c>
      <c r="I27" s="165">
        <f>Buget_cerere!I73</f>
        <v>0</v>
      </c>
    </row>
    <row r="28" spans="1:9" ht="24" x14ac:dyDescent="0.25">
      <c r="A28" s="380" t="s">
        <v>508</v>
      </c>
      <c r="B28" s="381" t="s">
        <v>509</v>
      </c>
      <c r="C28" s="382">
        <f>Buget_cerere!C76</f>
        <v>0</v>
      </c>
      <c r="D28" s="382">
        <f>Buget_cerere!D76</f>
        <v>0</v>
      </c>
      <c r="E28" s="382">
        <f>Buget_cerere!E76</f>
        <v>0</v>
      </c>
      <c r="F28" s="382">
        <f>Buget_cerere!F76</f>
        <v>0</v>
      </c>
      <c r="G28" s="382">
        <f>Buget_cerere!G76</f>
        <v>0</v>
      </c>
      <c r="H28" s="382">
        <f>Buget_cerere!H76</f>
        <v>0</v>
      </c>
      <c r="I28" s="382">
        <f>Buget_cerere!I76</f>
        <v>0</v>
      </c>
    </row>
    <row r="29" spans="1:9" ht="36" x14ac:dyDescent="0.25">
      <c r="A29" s="380" t="s">
        <v>512</v>
      </c>
      <c r="B29" s="381" t="s">
        <v>513</v>
      </c>
      <c r="C29" s="382">
        <f>Buget_cerere!C77</f>
        <v>0</v>
      </c>
      <c r="D29" s="382">
        <f>Buget_cerere!D77</f>
        <v>0</v>
      </c>
      <c r="E29" s="382">
        <f>Buget_cerere!E77</f>
        <v>0</v>
      </c>
      <c r="F29" s="382">
        <f>Buget_cerere!F77</f>
        <v>0</v>
      </c>
      <c r="G29" s="382">
        <f>Buget_cerere!G77</f>
        <v>0</v>
      </c>
      <c r="H29" s="382">
        <f>Buget_cerere!H77</f>
        <v>0</v>
      </c>
      <c r="I29" s="382">
        <f>Buget_cerere!I77</f>
        <v>0</v>
      </c>
    </row>
    <row r="30" spans="1:9" x14ac:dyDescent="0.25">
      <c r="A30" s="432" t="s">
        <v>283</v>
      </c>
      <c r="B30" s="166" t="s">
        <v>284</v>
      </c>
      <c r="C30" s="167">
        <f>Buget_cerere!C16</f>
        <v>0</v>
      </c>
      <c r="D30" s="167">
        <f>Buget_cerere!D16</f>
        <v>0</v>
      </c>
      <c r="E30" s="167">
        <f>Buget_cerere!E16</f>
        <v>0</v>
      </c>
      <c r="F30" s="167">
        <f>Buget_cerere!F16</f>
        <v>0</v>
      </c>
      <c r="G30" s="167">
        <f>Buget_cerere!G16</f>
        <v>0</v>
      </c>
      <c r="H30" s="167">
        <f>Buget_cerere!H16</f>
        <v>0</v>
      </c>
      <c r="I30" s="167">
        <f>Buget_cerere!I16</f>
        <v>0</v>
      </c>
    </row>
    <row r="31" spans="1:9" ht="24" x14ac:dyDescent="0.25">
      <c r="A31" s="432"/>
      <c r="B31" s="166" t="s">
        <v>285</v>
      </c>
      <c r="C31" s="167">
        <f>Buget_cerere!C17</f>
        <v>0</v>
      </c>
      <c r="D31" s="167">
        <f>Buget_cerere!D17</f>
        <v>0</v>
      </c>
      <c r="E31" s="167">
        <f>Buget_cerere!E17</f>
        <v>0</v>
      </c>
      <c r="F31" s="167">
        <f>Buget_cerere!F17</f>
        <v>0</v>
      </c>
      <c r="G31" s="167">
        <f>Buget_cerere!G17</f>
        <v>0</v>
      </c>
      <c r="H31" s="167">
        <f>Buget_cerere!H17</f>
        <v>0</v>
      </c>
      <c r="I31" s="167">
        <f>Buget_cerere!I17</f>
        <v>0</v>
      </c>
    </row>
    <row r="32" spans="1:9" x14ac:dyDescent="0.25">
      <c r="A32" s="432"/>
      <c r="B32" s="166" t="s">
        <v>286</v>
      </c>
      <c r="C32" s="167">
        <f>Buget_cerere!C18</f>
        <v>0</v>
      </c>
      <c r="D32" s="167">
        <f>Buget_cerere!D18</f>
        <v>0</v>
      </c>
      <c r="E32" s="167">
        <f>Buget_cerere!E18</f>
        <v>0</v>
      </c>
      <c r="F32" s="167">
        <f>Buget_cerere!F18</f>
        <v>0</v>
      </c>
      <c r="G32" s="167">
        <f>Buget_cerere!G18</f>
        <v>0</v>
      </c>
      <c r="H32" s="167">
        <f>Buget_cerere!H18</f>
        <v>0</v>
      </c>
      <c r="I32" s="167">
        <f>Buget_cerere!I18</f>
        <v>0</v>
      </c>
    </row>
    <row r="33" spans="1:9" ht="36" x14ac:dyDescent="0.25">
      <c r="A33" s="432"/>
      <c r="B33" s="166" t="s">
        <v>287</v>
      </c>
      <c r="C33" s="167">
        <f>Buget_cerere!C19</f>
        <v>0</v>
      </c>
      <c r="D33" s="167">
        <f>Buget_cerere!D19</f>
        <v>0</v>
      </c>
      <c r="E33" s="167">
        <f>Buget_cerere!E19</f>
        <v>0</v>
      </c>
      <c r="F33" s="167">
        <f>Buget_cerere!F19</f>
        <v>0</v>
      </c>
      <c r="G33" s="167">
        <f>Buget_cerere!G19</f>
        <v>0</v>
      </c>
      <c r="H33" s="167">
        <f>Buget_cerere!H19</f>
        <v>0</v>
      </c>
      <c r="I33" s="167">
        <f>Buget_cerere!I19</f>
        <v>0</v>
      </c>
    </row>
    <row r="34" spans="1:9" x14ac:dyDescent="0.25">
      <c r="A34" s="432"/>
      <c r="B34" s="166" t="s">
        <v>288</v>
      </c>
      <c r="C34" s="167">
        <f>Buget_cerere!C20</f>
        <v>0</v>
      </c>
      <c r="D34" s="167">
        <f>Buget_cerere!D20</f>
        <v>0</v>
      </c>
      <c r="E34" s="167">
        <f>Buget_cerere!E20</f>
        <v>0</v>
      </c>
      <c r="F34" s="167">
        <f>Buget_cerere!F20</f>
        <v>0</v>
      </c>
      <c r="G34" s="167">
        <f>Buget_cerere!G20</f>
        <v>0</v>
      </c>
      <c r="H34" s="167">
        <f>Buget_cerere!H20</f>
        <v>0</v>
      </c>
      <c r="I34" s="167">
        <f>Buget_cerere!I20</f>
        <v>0</v>
      </c>
    </row>
    <row r="35" spans="1:9" ht="48" x14ac:dyDescent="0.25">
      <c r="A35" s="432"/>
      <c r="B35" s="166" t="s">
        <v>499</v>
      </c>
      <c r="C35" s="167">
        <f>Buget_cerere!C21</f>
        <v>0</v>
      </c>
      <c r="D35" s="167">
        <f>Buget_cerere!D21</f>
        <v>0</v>
      </c>
      <c r="E35" s="167">
        <f>Buget_cerere!E21</f>
        <v>0</v>
      </c>
      <c r="F35" s="167">
        <f>Buget_cerere!F21</f>
        <v>0</v>
      </c>
      <c r="G35" s="167">
        <f>Buget_cerere!G21</f>
        <v>0</v>
      </c>
      <c r="H35" s="167">
        <f>Buget_cerere!H21</f>
        <v>0</v>
      </c>
      <c r="I35" s="167">
        <f>Buget_cerere!I21</f>
        <v>0</v>
      </c>
    </row>
    <row r="36" spans="1:9" x14ac:dyDescent="0.25">
      <c r="A36" s="432"/>
      <c r="B36" s="166" t="s">
        <v>289</v>
      </c>
      <c r="C36" s="167">
        <f>Buget_cerere!C23</f>
        <v>0</v>
      </c>
      <c r="D36" s="167">
        <f>Buget_cerere!D23</f>
        <v>0</v>
      </c>
      <c r="E36" s="167">
        <f>Buget_cerere!E23</f>
        <v>0</v>
      </c>
      <c r="F36" s="167">
        <f>Buget_cerere!F23</f>
        <v>0</v>
      </c>
      <c r="G36" s="167">
        <f>Buget_cerere!G23</f>
        <v>0</v>
      </c>
      <c r="H36" s="167">
        <f>Buget_cerere!H23</f>
        <v>0</v>
      </c>
      <c r="I36" s="167">
        <f>Buget_cerere!I23</f>
        <v>0</v>
      </c>
    </row>
    <row r="37" spans="1:9" x14ac:dyDescent="0.25">
      <c r="A37" s="432"/>
      <c r="B37" s="166" t="s">
        <v>290</v>
      </c>
      <c r="C37" s="167">
        <f>Buget_cerere!C24</f>
        <v>0</v>
      </c>
      <c r="D37" s="167">
        <f>Buget_cerere!D24</f>
        <v>0</v>
      </c>
      <c r="E37" s="167">
        <f>Buget_cerere!E24</f>
        <v>0</v>
      </c>
      <c r="F37" s="167">
        <f>Buget_cerere!F24</f>
        <v>0</v>
      </c>
      <c r="G37" s="167">
        <f>Buget_cerere!G24</f>
        <v>0</v>
      </c>
      <c r="H37" s="167">
        <f>Buget_cerere!H24</f>
        <v>0</v>
      </c>
      <c r="I37" s="167">
        <f>Buget_cerere!I24</f>
        <v>0</v>
      </c>
    </row>
    <row r="38" spans="1:9" ht="48" x14ac:dyDescent="0.25">
      <c r="A38" s="432"/>
      <c r="B38" s="166" t="s">
        <v>291</v>
      </c>
      <c r="C38" s="167">
        <f>Buget_cerere!C25</f>
        <v>0</v>
      </c>
      <c r="D38" s="167">
        <f>Buget_cerere!D25</f>
        <v>0</v>
      </c>
      <c r="E38" s="167">
        <f>Buget_cerere!E25</f>
        <v>0</v>
      </c>
      <c r="F38" s="167">
        <f>Buget_cerere!F25</f>
        <v>0</v>
      </c>
      <c r="G38" s="167">
        <f>Buget_cerere!G25</f>
        <v>0</v>
      </c>
      <c r="H38" s="167">
        <f>Buget_cerere!H25</f>
        <v>0</v>
      </c>
      <c r="I38" s="167">
        <f>Buget_cerere!I25</f>
        <v>0</v>
      </c>
    </row>
    <row r="39" spans="1:9" ht="36" x14ac:dyDescent="0.25">
      <c r="A39" s="432"/>
      <c r="B39" s="166" t="s">
        <v>292</v>
      </c>
      <c r="C39" s="167">
        <f>Buget_cerere!C26</f>
        <v>0</v>
      </c>
      <c r="D39" s="167">
        <f>Buget_cerere!D26</f>
        <v>0</v>
      </c>
      <c r="E39" s="167">
        <f>Buget_cerere!E26</f>
        <v>0</v>
      </c>
      <c r="F39" s="167">
        <f>Buget_cerere!F26</f>
        <v>0</v>
      </c>
      <c r="G39" s="167">
        <f>Buget_cerere!G26</f>
        <v>0</v>
      </c>
      <c r="H39" s="167">
        <f>Buget_cerere!H26</f>
        <v>0</v>
      </c>
      <c r="I39" s="167">
        <f>Buget_cerere!I26</f>
        <v>0</v>
      </c>
    </row>
    <row r="40" spans="1:9" ht="36" x14ac:dyDescent="0.25">
      <c r="A40" s="432"/>
      <c r="B40" s="166" t="s">
        <v>293</v>
      </c>
      <c r="C40" s="167">
        <f>Buget_cerere!C27</f>
        <v>0</v>
      </c>
      <c r="D40" s="167">
        <f>Buget_cerere!D27</f>
        <v>0</v>
      </c>
      <c r="E40" s="167">
        <f>Buget_cerere!E27</f>
        <v>0</v>
      </c>
      <c r="F40" s="167">
        <f>Buget_cerere!F27</f>
        <v>0</v>
      </c>
      <c r="G40" s="167">
        <f>Buget_cerere!G27</f>
        <v>0</v>
      </c>
      <c r="H40" s="167">
        <f>Buget_cerere!H27</f>
        <v>0</v>
      </c>
      <c r="I40" s="167">
        <f>Buget_cerere!I27</f>
        <v>0</v>
      </c>
    </row>
    <row r="41" spans="1:9" ht="24" x14ac:dyDescent="0.25">
      <c r="A41" s="432"/>
      <c r="B41" s="166" t="s">
        <v>294</v>
      </c>
      <c r="C41" s="167">
        <f>Buget_cerere!C28</f>
        <v>0</v>
      </c>
      <c r="D41" s="167">
        <f>Buget_cerere!D28</f>
        <v>0</v>
      </c>
      <c r="E41" s="167">
        <f>Buget_cerere!E28</f>
        <v>0</v>
      </c>
      <c r="F41" s="167">
        <f>Buget_cerere!F28</f>
        <v>0</v>
      </c>
      <c r="G41" s="167">
        <f>Buget_cerere!G28</f>
        <v>0</v>
      </c>
      <c r="H41" s="167">
        <f>Buget_cerere!H28</f>
        <v>0</v>
      </c>
      <c r="I41" s="167">
        <f>Buget_cerere!I28</f>
        <v>0</v>
      </c>
    </row>
    <row r="42" spans="1:9" ht="24" hidden="1" x14ac:dyDescent="0.25">
      <c r="A42" s="432"/>
      <c r="B42" s="166" t="s">
        <v>364</v>
      </c>
      <c r="C42" s="167"/>
      <c r="D42" s="167"/>
      <c r="E42" s="167"/>
      <c r="F42" s="167"/>
      <c r="G42" s="167"/>
      <c r="H42" s="167"/>
      <c r="I42" s="167"/>
    </row>
    <row r="43" spans="1:9" ht="24" hidden="1" x14ac:dyDescent="0.25">
      <c r="A43" s="432"/>
      <c r="B43" s="166" t="s">
        <v>365</v>
      </c>
      <c r="C43" s="167"/>
      <c r="D43" s="167"/>
      <c r="E43" s="167"/>
      <c r="F43" s="167"/>
      <c r="G43" s="167"/>
      <c r="H43" s="167"/>
      <c r="I43" s="167"/>
    </row>
    <row r="44" spans="1:9" hidden="1" x14ac:dyDescent="0.25">
      <c r="A44" s="432"/>
      <c r="B44" s="166" t="s">
        <v>366</v>
      </c>
      <c r="C44" s="167"/>
      <c r="D44" s="167"/>
      <c r="E44" s="167"/>
      <c r="F44" s="167"/>
      <c r="G44" s="167"/>
      <c r="H44" s="167"/>
      <c r="I44" s="167"/>
    </row>
    <row r="45" spans="1:9" ht="24" x14ac:dyDescent="0.25">
      <c r="A45" s="432"/>
      <c r="B45" s="166" t="s">
        <v>311</v>
      </c>
      <c r="C45" s="167">
        <f>Buget_cerere!C37</f>
        <v>0</v>
      </c>
      <c r="D45" s="167">
        <f>Buget_cerere!D37</f>
        <v>0</v>
      </c>
      <c r="E45" s="167">
        <f>Buget_cerere!E37</f>
        <v>0</v>
      </c>
      <c r="F45" s="167">
        <f>Buget_cerere!F37</f>
        <v>0</v>
      </c>
      <c r="G45" s="167">
        <f>Buget_cerere!G37</f>
        <v>0</v>
      </c>
      <c r="H45" s="167">
        <f>Buget_cerere!H37</f>
        <v>0</v>
      </c>
      <c r="I45" s="167">
        <f>Buget_cerere!I37</f>
        <v>0</v>
      </c>
    </row>
    <row r="46" spans="1:9" ht="24" x14ac:dyDescent="0.25">
      <c r="A46" s="432"/>
      <c r="B46" s="166" t="s">
        <v>312</v>
      </c>
      <c r="C46" s="167">
        <f>Buget_cerere!C40</f>
        <v>0</v>
      </c>
      <c r="D46" s="167">
        <f>Buget_cerere!D40</f>
        <v>0</v>
      </c>
      <c r="E46" s="167">
        <f>Buget_cerere!E40</f>
        <v>0</v>
      </c>
      <c r="F46" s="167">
        <f>Buget_cerere!F40</f>
        <v>0</v>
      </c>
      <c r="G46" s="167">
        <f>Buget_cerere!G40</f>
        <v>0</v>
      </c>
      <c r="H46" s="167">
        <f>Buget_cerere!H40</f>
        <v>0</v>
      </c>
      <c r="I46" s="167">
        <f>Buget_cerere!I40</f>
        <v>0</v>
      </c>
    </row>
    <row r="47" spans="1:9" ht="24" x14ac:dyDescent="0.25">
      <c r="A47" s="432"/>
      <c r="B47" s="166" t="s">
        <v>501</v>
      </c>
      <c r="C47" s="167">
        <f>Buget_cerere!C41</f>
        <v>0</v>
      </c>
      <c r="D47" s="167">
        <f>Buget_cerere!D41</f>
        <v>0</v>
      </c>
      <c r="E47" s="167">
        <f>Buget_cerere!E41</f>
        <v>0</v>
      </c>
      <c r="F47" s="167">
        <f>Buget_cerere!F41</f>
        <v>0</v>
      </c>
      <c r="G47" s="167">
        <f>Buget_cerere!G41</f>
        <v>0</v>
      </c>
      <c r="H47" s="167">
        <f>Buget_cerere!H41</f>
        <v>0</v>
      </c>
      <c r="I47" s="167">
        <f>Buget_cerere!I41</f>
        <v>0</v>
      </c>
    </row>
    <row r="48" spans="1:9" ht="36" x14ac:dyDescent="0.25">
      <c r="A48" s="433" t="s">
        <v>302</v>
      </c>
      <c r="B48" s="168" t="s">
        <v>212</v>
      </c>
      <c r="C48" s="169">
        <f>Buget_cerere!C63</f>
        <v>0</v>
      </c>
      <c r="D48" s="169">
        <f>Buget_cerere!D63</f>
        <v>0</v>
      </c>
      <c r="E48" s="169">
        <f>Buget_cerere!E63</f>
        <v>0</v>
      </c>
      <c r="F48" s="169">
        <f>Buget_cerere!F63</f>
        <v>0</v>
      </c>
      <c r="G48" s="169">
        <f>Buget_cerere!G63</f>
        <v>0</v>
      </c>
      <c r="H48" s="169">
        <f>Buget_cerere!H63</f>
        <v>0</v>
      </c>
      <c r="I48" s="169">
        <f>Buget_cerere!I63</f>
        <v>0</v>
      </c>
    </row>
    <row r="49" spans="1:9" ht="36" x14ac:dyDescent="0.25">
      <c r="A49" s="433"/>
      <c r="B49" s="168" t="s">
        <v>303</v>
      </c>
      <c r="C49" s="169">
        <f>Buget_cerere!C64</f>
        <v>0</v>
      </c>
      <c r="D49" s="169">
        <f>Buget_cerere!D64</f>
        <v>0</v>
      </c>
      <c r="E49" s="169">
        <f>Buget_cerere!E64</f>
        <v>0</v>
      </c>
      <c r="F49" s="169">
        <f>Buget_cerere!F64</f>
        <v>0</v>
      </c>
      <c r="G49" s="169">
        <f>Buget_cerere!G64</f>
        <v>0</v>
      </c>
      <c r="H49" s="169">
        <f>Buget_cerere!H64</f>
        <v>0</v>
      </c>
      <c r="I49" s="169">
        <f>Buget_cerere!I64</f>
        <v>0</v>
      </c>
    </row>
    <row r="50" spans="1:9" ht="48" x14ac:dyDescent="0.25">
      <c r="A50" s="433"/>
      <c r="B50" s="168" t="s">
        <v>214</v>
      </c>
      <c r="C50" s="169">
        <f>Buget_cerere!C65</f>
        <v>0</v>
      </c>
      <c r="D50" s="169">
        <f>Buget_cerere!D65</f>
        <v>0</v>
      </c>
      <c r="E50" s="169">
        <f>Buget_cerere!E65</f>
        <v>0</v>
      </c>
      <c r="F50" s="169">
        <f>Buget_cerere!F65</f>
        <v>0</v>
      </c>
      <c r="G50" s="169">
        <f>Buget_cerere!G65</f>
        <v>0</v>
      </c>
      <c r="H50" s="169">
        <f>Buget_cerere!H65</f>
        <v>0</v>
      </c>
      <c r="I50" s="169">
        <f>Buget_cerere!I65</f>
        <v>0</v>
      </c>
    </row>
    <row r="51" spans="1:9" ht="24" x14ac:dyDescent="0.25">
      <c r="A51" s="433"/>
      <c r="B51" s="168" t="s">
        <v>304</v>
      </c>
      <c r="C51" s="169">
        <f>Buget_cerere!C66</f>
        <v>0</v>
      </c>
      <c r="D51" s="169">
        <f>Buget_cerere!D66</f>
        <v>0</v>
      </c>
      <c r="E51" s="169">
        <f>Buget_cerere!E66</f>
        <v>0</v>
      </c>
      <c r="F51" s="169">
        <f>Buget_cerere!F66</f>
        <v>0</v>
      </c>
      <c r="G51" s="169">
        <f>Buget_cerere!G66</f>
        <v>0</v>
      </c>
      <c r="H51" s="169">
        <f>Buget_cerere!H66</f>
        <v>0</v>
      </c>
      <c r="I51" s="169">
        <f>Buget_cerere!I66</f>
        <v>0</v>
      </c>
    </row>
    <row r="52" spans="1:9" ht="36" x14ac:dyDescent="0.25">
      <c r="A52" s="433"/>
      <c r="B52" s="168" t="s">
        <v>305</v>
      </c>
      <c r="C52" s="169">
        <f>Buget_cerere!C67</f>
        <v>0</v>
      </c>
      <c r="D52" s="169">
        <f>Buget_cerere!D67</f>
        <v>0</v>
      </c>
      <c r="E52" s="169">
        <f>Buget_cerere!E67</f>
        <v>0</v>
      </c>
      <c r="F52" s="169">
        <f>Buget_cerere!F67</f>
        <v>0</v>
      </c>
      <c r="G52" s="169">
        <f>Buget_cerere!G67</f>
        <v>0</v>
      </c>
      <c r="H52" s="169">
        <f>Buget_cerere!H67</f>
        <v>0</v>
      </c>
      <c r="I52" s="169">
        <f>Buget_cerere!I67</f>
        <v>0</v>
      </c>
    </row>
    <row r="53" spans="1:9" ht="84" hidden="1" x14ac:dyDescent="0.25">
      <c r="A53" s="163" t="s">
        <v>333</v>
      </c>
      <c r="B53" s="162" t="s">
        <v>353</v>
      </c>
      <c r="C53" s="158"/>
      <c r="D53" s="158"/>
      <c r="E53" s="158"/>
      <c r="F53" s="158"/>
      <c r="G53" s="158"/>
      <c r="H53" s="158"/>
      <c r="I53" s="158"/>
    </row>
    <row r="54" spans="1:9" ht="36" x14ac:dyDescent="0.25">
      <c r="A54" s="163" t="s">
        <v>317</v>
      </c>
      <c r="B54" s="162" t="s">
        <v>318</v>
      </c>
      <c r="C54" s="158">
        <f>Buget_cerere!C86+Buget_cerere!C69+Buget_cerere!C30+Buget_cerere!C29</f>
        <v>0</v>
      </c>
      <c r="D54" s="158">
        <f>Buget_cerere!D86+Buget_cerere!D69+Buget_cerere!D30+Buget_cerere!D29</f>
        <v>0</v>
      </c>
      <c r="E54" s="158">
        <f>Buget_cerere!E86+Buget_cerere!E69+Buget_cerere!E30+Buget_cerere!E29</f>
        <v>0</v>
      </c>
      <c r="F54" s="158">
        <f>Buget_cerere!F86+Buget_cerere!F69+Buget_cerere!F30+Buget_cerere!F29</f>
        <v>0</v>
      </c>
      <c r="G54" s="158">
        <f>Buget_cerere!G86+Buget_cerere!G69+Buget_cerere!G30+Buget_cerere!G29</f>
        <v>0</v>
      </c>
      <c r="H54" s="158">
        <f>Buget_cerere!H86+Buget_cerere!H69+Buget_cerere!H30+Buget_cerere!H29</f>
        <v>0</v>
      </c>
      <c r="I54" s="158">
        <f>Buget_cerere!I86+Buget_cerere!I69+Buget_cerere!I30+Buget_cerere!I29</f>
        <v>0</v>
      </c>
    </row>
    <row r="55" spans="1:9" ht="48" hidden="1" x14ac:dyDescent="0.25">
      <c r="A55" s="163" t="s">
        <v>354</v>
      </c>
      <c r="B55" s="162" t="s">
        <v>355</v>
      </c>
      <c r="C55" s="158"/>
      <c r="D55" s="158"/>
      <c r="E55" s="158"/>
      <c r="F55" s="158"/>
      <c r="G55" s="158"/>
      <c r="H55" s="158"/>
      <c r="I55" s="158"/>
    </row>
    <row r="56" spans="1:9" ht="19.95" hidden="1" customHeight="1" x14ac:dyDescent="0.25">
      <c r="A56" s="163" t="s">
        <v>344</v>
      </c>
      <c r="B56" s="162" t="s">
        <v>27</v>
      </c>
      <c r="C56" s="158"/>
      <c r="D56" s="158"/>
      <c r="E56" s="158"/>
      <c r="F56" s="158"/>
      <c r="G56" s="158"/>
      <c r="H56" s="158"/>
      <c r="I56" s="158"/>
    </row>
    <row r="57" spans="1:9" ht="24" hidden="1" x14ac:dyDescent="0.25">
      <c r="A57" s="163" t="s">
        <v>346</v>
      </c>
      <c r="B57" s="162" t="s">
        <v>347</v>
      </c>
      <c r="C57" s="158"/>
      <c r="D57" s="158"/>
      <c r="E57" s="158"/>
      <c r="F57" s="158"/>
      <c r="G57" s="158"/>
      <c r="H57" s="158"/>
      <c r="I57" s="158"/>
    </row>
    <row r="58" spans="1:9" ht="24" hidden="1" x14ac:dyDescent="0.25">
      <c r="A58" s="434" t="s">
        <v>332</v>
      </c>
      <c r="B58" s="162" t="s">
        <v>348</v>
      </c>
      <c r="C58" s="158"/>
      <c r="D58" s="158"/>
      <c r="E58" s="158"/>
      <c r="F58" s="158"/>
      <c r="G58" s="158"/>
      <c r="H58" s="158"/>
      <c r="I58" s="158"/>
    </row>
    <row r="59" spans="1:9" ht="36" hidden="1" x14ac:dyDescent="0.25">
      <c r="A59" s="434"/>
      <c r="B59" s="162" t="s">
        <v>349</v>
      </c>
      <c r="C59" s="158"/>
      <c r="D59" s="158"/>
      <c r="E59" s="158"/>
      <c r="F59" s="158"/>
      <c r="G59" s="158"/>
      <c r="H59" s="158"/>
      <c r="I59" s="158"/>
    </row>
    <row r="60" spans="1:9" ht="72" hidden="1" x14ac:dyDescent="0.25">
      <c r="A60" s="434"/>
      <c r="B60" s="162" t="s">
        <v>350</v>
      </c>
      <c r="C60" s="158"/>
      <c r="D60" s="158"/>
      <c r="E60" s="158"/>
      <c r="F60" s="158"/>
      <c r="G60" s="158"/>
      <c r="H60" s="158"/>
      <c r="I60" s="158"/>
    </row>
    <row r="61" spans="1:9" ht="72" hidden="1" x14ac:dyDescent="0.25">
      <c r="A61" s="434"/>
      <c r="B61" s="162" t="s">
        <v>351</v>
      </c>
      <c r="C61" s="158"/>
      <c r="D61" s="158"/>
      <c r="E61" s="158"/>
      <c r="F61" s="158"/>
      <c r="G61" s="158"/>
      <c r="H61" s="158"/>
      <c r="I61" s="158"/>
    </row>
    <row r="62" spans="1:9" ht="36" hidden="1" x14ac:dyDescent="0.25">
      <c r="A62" s="434"/>
      <c r="B62" s="162" t="s">
        <v>352</v>
      </c>
      <c r="C62" s="158"/>
      <c r="D62" s="158"/>
      <c r="E62" s="158"/>
      <c r="F62" s="158"/>
      <c r="G62" s="158"/>
      <c r="H62" s="158"/>
      <c r="I62" s="158"/>
    </row>
    <row r="65" spans="1:9" x14ac:dyDescent="0.25">
      <c r="A65" s="425" t="s">
        <v>0</v>
      </c>
      <c r="B65" s="426"/>
      <c r="C65" s="173">
        <f t="shared" ref="C65:I65" si="0">SUM(C3:C64)</f>
        <v>0</v>
      </c>
      <c r="D65" s="173">
        <f t="shared" si="0"/>
        <v>0</v>
      </c>
      <c r="E65" s="173">
        <f t="shared" si="0"/>
        <v>0</v>
      </c>
      <c r="F65" s="173">
        <f t="shared" si="0"/>
        <v>0</v>
      </c>
      <c r="G65" s="173">
        <f t="shared" si="0"/>
        <v>0</v>
      </c>
      <c r="H65" s="173">
        <f t="shared" si="0"/>
        <v>0</v>
      </c>
      <c r="I65" s="173">
        <f t="shared" si="0"/>
        <v>0</v>
      </c>
    </row>
    <row r="66" spans="1:9" x14ac:dyDescent="0.25">
      <c r="C66" s="19" t="str">
        <f>IF(C65=Buget_cerere!C88,"OK","ERROR")</f>
        <v>OK</v>
      </c>
      <c r="D66" s="19" t="str">
        <f>IF(D65=Buget_cerere!D88,"OK","ERROR")</f>
        <v>OK</v>
      </c>
      <c r="E66" s="19" t="str">
        <f>IF(E65=Buget_cerere!E88,"OK","ERROR")</f>
        <v>OK</v>
      </c>
      <c r="F66" s="19" t="str">
        <f>IF(F65=Buget_cerere!F88,"OK","ERROR")</f>
        <v>OK</v>
      </c>
      <c r="G66" s="19" t="str">
        <f>IF(G65=Buget_cerere!G88,"OK","ERROR")</f>
        <v>OK</v>
      </c>
      <c r="H66" s="19" t="str">
        <f>IF(H65=Buget_cerere!H88,"OK","ERROR")</f>
        <v>OK</v>
      </c>
      <c r="I66" s="19" t="str">
        <f>IF(I65=Buget_cerere!I88,"OK","ERROR")</f>
        <v>OK</v>
      </c>
    </row>
    <row r="68" spans="1:9" x14ac:dyDescent="0.25">
      <c r="C68" s="388"/>
    </row>
    <row r="70" spans="1:9" x14ac:dyDescent="0.25">
      <c r="C70" s="192"/>
      <c r="D70" s="192"/>
      <c r="E70" s="192"/>
    </row>
  </sheetData>
  <sheetProtection algorithmName="SHA-512" hashValue="+upcxDaiV2nBPzliRsT3FGpk2N6ynw4r3qUUP4EX6g+kC3XIMicFebhkRMNGTzMRZ5dXS2nLQLFVu7K3L0Wydg==" saltValue="N21xzVMKf6xxL0pIqq6FNw==" spinCount="100000" sheet="1" objects="1" scenarios="1"/>
  <mergeCells count="13">
    <mergeCell ref="A65:B65"/>
    <mergeCell ref="E1:E2"/>
    <mergeCell ref="F1:G1"/>
    <mergeCell ref="H1:H2"/>
    <mergeCell ref="I1:I2"/>
    <mergeCell ref="A1:A2"/>
    <mergeCell ref="B1:B2"/>
    <mergeCell ref="A3:A13"/>
    <mergeCell ref="A15:A27"/>
    <mergeCell ref="A30:A47"/>
    <mergeCell ref="A48:A52"/>
    <mergeCell ref="A58:A62"/>
    <mergeCell ref="C1:D1"/>
  </mergeCells>
  <conditionalFormatting sqref="C66:I66">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Q96"/>
  <sheetViews>
    <sheetView workbookViewId="0">
      <pane xSplit="3" ySplit="2" topLeftCell="D75" activePane="bottomRight" state="frozen"/>
      <selection pane="topRight" activeCell="C1" sqref="C1"/>
      <selection pane="bottomLeft" activeCell="A8" sqref="A8"/>
      <selection pane="bottomRight" activeCell="D51" sqref="D51:AG57"/>
    </sheetView>
  </sheetViews>
  <sheetFormatPr defaultColWidth="8.88671875" defaultRowHeight="10.199999999999999" x14ac:dyDescent="0.2"/>
  <cols>
    <col min="1" max="1" width="4.109375" style="201" hidden="1" customWidth="1"/>
    <col min="2" max="2" width="3.5546875" style="201" customWidth="1"/>
    <col min="3" max="3" width="21.109375" style="270" customWidth="1"/>
    <col min="4" max="4" width="10.6640625" style="271" bestFit="1" customWidth="1"/>
    <col min="5" max="5" width="9.5546875" style="271" bestFit="1" customWidth="1"/>
    <col min="6" max="17" width="9.33203125" style="271" bestFit="1" customWidth="1"/>
    <col min="18" max="23" width="9.33203125" style="272" bestFit="1" customWidth="1"/>
    <col min="24" max="33" width="9.33203125" style="201" bestFit="1" customWidth="1"/>
    <col min="34" max="34" width="9.33203125" style="311" hidden="1" customWidth="1"/>
    <col min="35" max="43" width="9.33203125" style="201" hidden="1" customWidth="1"/>
    <col min="44" max="16384" width="8.88671875" style="201"/>
  </cols>
  <sheetData>
    <row r="1" spans="1:43" ht="24.6" customHeight="1" x14ac:dyDescent="0.2">
      <c r="B1" s="202"/>
      <c r="C1" s="435" t="s">
        <v>77</v>
      </c>
      <c r="D1" s="435"/>
      <c r="E1" s="435"/>
      <c r="F1" s="435"/>
      <c r="G1" s="435"/>
      <c r="H1" s="435"/>
      <c r="I1" s="435"/>
      <c r="J1" s="435"/>
      <c r="K1" s="435"/>
      <c r="L1" s="435"/>
      <c r="M1" s="435"/>
      <c r="N1" s="435"/>
      <c r="O1" s="435" t="s">
        <v>77</v>
      </c>
      <c r="P1" s="435"/>
      <c r="Q1" s="435"/>
      <c r="R1" s="435"/>
      <c r="S1" s="435"/>
      <c r="T1" s="435"/>
      <c r="U1" s="435"/>
      <c r="V1" s="435"/>
      <c r="W1" s="435"/>
      <c r="X1" s="435"/>
      <c r="Y1" s="435"/>
      <c r="Z1" s="435"/>
      <c r="AA1" s="435" t="s">
        <v>77</v>
      </c>
      <c r="AB1" s="435"/>
      <c r="AC1" s="435"/>
      <c r="AD1" s="435"/>
      <c r="AE1" s="435"/>
      <c r="AF1" s="435"/>
      <c r="AG1" s="435"/>
      <c r="AH1" s="435"/>
      <c r="AI1" s="435"/>
      <c r="AJ1" s="435"/>
      <c r="AK1" s="435"/>
      <c r="AL1" s="435"/>
      <c r="AM1" s="436" t="s">
        <v>77</v>
      </c>
      <c r="AN1" s="436"/>
      <c r="AO1" s="436"/>
      <c r="AP1" s="436"/>
      <c r="AQ1" s="436"/>
    </row>
    <row r="2" spans="1:43" s="203" customFormat="1" ht="19.2" customHeight="1" x14ac:dyDescent="0.3">
      <c r="B2" s="204"/>
      <c r="C2" s="437"/>
      <c r="D2" s="437"/>
      <c r="E2" s="437"/>
      <c r="F2" s="437"/>
      <c r="G2" s="437"/>
      <c r="H2" s="437"/>
      <c r="I2" s="206"/>
      <c r="J2" s="206"/>
      <c r="K2" s="206"/>
      <c r="L2" s="206"/>
      <c r="M2" s="206"/>
      <c r="N2" s="207"/>
      <c r="O2" s="207"/>
      <c r="P2" s="207"/>
      <c r="Q2" s="207"/>
      <c r="R2" s="207"/>
      <c r="S2" s="207"/>
      <c r="T2" s="207"/>
      <c r="U2" s="207"/>
      <c r="V2" s="207"/>
      <c r="W2" s="207"/>
      <c r="X2" s="204"/>
      <c r="Y2" s="204"/>
      <c r="Z2" s="204"/>
      <c r="AA2" s="204"/>
      <c r="AB2" s="204"/>
      <c r="AC2" s="204"/>
      <c r="AD2" s="204"/>
      <c r="AE2" s="204"/>
      <c r="AF2" s="204"/>
      <c r="AG2" s="204"/>
      <c r="AH2" s="297"/>
      <c r="AI2" s="204"/>
      <c r="AJ2" s="204"/>
      <c r="AK2" s="204"/>
      <c r="AL2" s="204"/>
      <c r="AM2" s="204"/>
      <c r="AN2" s="204"/>
      <c r="AO2" s="204"/>
      <c r="AP2" s="204"/>
      <c r="AQ2" s="204"/>
    </row>
    <row r="3" spans="1:43" s="203" customFormat="1" ht="14.4" customHeight="1" x14ac:dyDescent="0.3">
      <c r="B3" s="204"/>
      <c r="C3" s="205"/>
      <c r="D3" s="208">
        <v>1</v>
      </c>
      <c r="E3" s="208">
        <v>2</v>
      </c>
      <c r="F3" s="208">
        <v>3</v>
      </c>
      <c r="G3" s="208">
        <v>4</v>
      </c>
      <c r="H3" s="208">
        <v>5</v>
      </c>
      <c r="I3" s="208">
        <v>6</v>
      </c>
      <c r="J3" s="208">
        <v>7</v>
      </c>
      <c r="K3" s="208">
        <v>8</v>
      </c>
      <c r="L3" s="208">
        <v>9</v>
      </c>
      <c r="M3" s="208">
        <v>10</v>
      </c>
      <c r="N3" s="208">
        <v>11</v>
      </c>
      <c r="O3" s="208">
        <v>12</v>
      </c>
      <c r="P3" s="208">
        <v>13</v>
      </c>
      <c r="Q3" s="208">
        <v>14</v>
      </c>
      <c r="R3" s="208">
        <v>15</v>
      </c>
      <c r="S3" s="208">
        <v>16</v>
      </c>
      <c r="T3" s="208">
        <v>17</v>
      </c>
      <c r="U3" s="208">
        <v>18</v>
      </c>
      <c r="V3" s="208">
        <v>19</v>
      </c>
      <c r="W3" s="208">
        <v>20</v>
      </c>
      <c r="X3" s="208">
        <v>21</v>
      </c>
      <c r="Y3" s="208">
        <v>22</v>
      </c>
      <c r="Z3" s="208">
        <v>23</v>
      </c>
      <c r="AA3" s="208">
        <v>24</v>
      </c>
      <c r="AB3" s="208">
        <v>25</v>
      </c>
      <c r="AC3" s="208">
        <v>26</v>
      </c>
      <c r="AD3" s="208">
        <v>27</v>
      </c>
      <c r="AE3" s="208">
        <v>28</v>
      </c>
      <c r="AF3" s="208">
        <v>29</v>
      </c>
      <c r="AG3" s="208">
        <v>30</v>
      </c>
      <c r="AH3" s="298">
        <v>31</v>
      </c>
      <c r="AI3" s="208">
        <v>32</v>
      </c>
      <c r="AJ3" s="208">
        <v>33</v>
      </c>
      <c r="AK3" s="208">
        <v>34</v>
      </c>
      <c r="AL3" s="208">
        <v>35</v>
      </c>
      <c r="AM3" s="208">
        <v>36</v>
      </c>
      <c r="AN3" s="208">
        <v>37</v>
      </c>
      <c r="AO3" s="208">
        <v>38</v>
      </c>
      <c r="AP3" s="208">
        <v>39</v>
      </c>
      <c r="AQ3" s="208">
        <v>40</v>
      </c>
    </row>
    <row r="4" spans="1:43" s="203" customFormat="1" x14ac:dyDescent="0.2">
      <c r="B4" s="209"/>
      <c r="C4" s="210"/>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99"/>
      <c r="AI4" s="211"/>
      <c r="AJ4" s="211"/>
      <c r="AK4" s="211"/>
      <c r="AL4" s="211"/>
      <c r="AM4" s="211"/>
      <c r="AN4" s="211"/>
      <c r="AO4" s="211"/>
      <c r="AP4" s="211"/>
      <c r="AQ4" s="211"/>
    </row>
    <row r="5" spans="1:43" s="203" customFormat="1" ht="30" customHeight="1" x14ac:dyDescent="0.3">
      <c r="A5" s="203">
        <v>1</v>
      </c>
      <c r="B5" s="204">
        <v>1</v>
      </c>
      <c r="C5" s="212" t="s">
        <v>256</v>
      </c>
      <c r="D5" s="213">
        <v>2000000</v>
      </c>
      <c r="E5" s="213">
        <v>2000000</v>
      </c>
      <c r="F5" s="213">
        <v>2000000</v>
      </c>
      <c r="G5" s="213">
        <v>2000000</v>
      </c>
      <c r="H5" s="213">
        <v>2000000</v>
      </c>
      <c r="I5" s="213">
        <v>2000000</v>
      </c>
      <c r="J5" s="213">
        <v>2000000</v>
      </c>
      <c r="K5" s="213">
        <v>2000000</v>
      </c>
      <c r="L5" s="213">
        <v>2000000</v>
      </c>
      <c r="M5" s="213">
        <v>2000000</v>
      </c>
      <c r="N5" s="213">
        <v>2000000</v>
      </c>
      <c r="O5" s="213">
        <v>2000000</v>
      </c>
      <c r="P5" s="213">
        <v>2000000</v>
      </c>
      <c r="Q5" s="213">
        <v>2000000</v>
      </c>
      <c r="R5" s="213">
        <v>2000000</v>
      </c>
      <c r="S5" s="213">
        <v>2000000</v>
      </c>
      <c r="T5" s="213">
        <v>2000000</v>
      </c>
      <c r="U5" s="213">
        <v>2000000</v>
      </c>
      <c r="V5" s="213">
        <v>2000000</v>
      </c>
      <c r="W5" s="213">
        <v>2000000</v>
      </c>
      <c r="X5" s="213">
        <v>2000000</v>
      </c>
      <c r="Y5" s="213">
        <v>2000000</v>
      </c>
      <c r="Z5" s="213">
        <v>2000000</v>
      </c>
      <c r="AA5" s="213">
        <v>2000000</v>
      </c>
      <c r="AB5" s="213">
        <v>2000000</v>
      </c>
      <c r="AC5" s="213">
        <v>2000000</v>
      </c>
      <c r="AD5" s="213">
        <v>2000000</v>
      </c>
      <c r="AE5" s="213">
        <v>2000000</v>
      </c>
      <c r="AF5" s="213">
        <v>2000000</v>
      </c>
      <c r="AG5" s="213">
        <v>2000000</v>
      </c>
      <c r="AH5" s="300"/>
      <c r="AI5" s="213"/>
      <c r="AJ5" s="213"/>
      <c r="AK5" s="213"/>
      <c r="AL5" s="213"/>
      <c r="AM5" s="213"/>
      <c r="AN5" s="213"/>
      <c r="AO5" s="213"/>
      <c r="AP5" s="213"/>
      <c r="AQ5" s="213"/>
    </row>
    <row r="6" spans="1:43" s="203" customFormat="1" ht="30.6" x14ac:dyDescent="0.3">
      <c r="A6" s="203">
        <v>2</v>
      </c>
      <c r="B6" s="204">
        <v>2</v>
      </c>
      <c r="C6" s="212" t="s">
        <v>256</v>
      </c>
      <c r="D6" s="213">
        <v>0</v>
      </c>
      <c r="E6" s="213">
        <v>0</v>
      </c>
      <c r="F6" s="213">
        <v>0</v>
      </c>
      <c r="G6" s="213">
        <v>0</v>
      </c>
      <c r="H6" s="213">
        <v>0</v>
      </c>
      <c r="I6" s="213">
        <v>0</v>
      </c>
      <c r="J6" s="213">
        <v>0</v>
      </c>
      <c r="K6" s="213">
        <v>0</v>
      </c>
      <c r="L6" s="213">
        <v>0</v>
      </c>
      <c r="M6" s="213">
        <v>0</v>
      </c>
      <c r="N6" s="213">
        <v>0</v>
      </c>
      <c r="O6" s="213">
        <v>0</v>
      </c>
      <c r="P6" s="213">
        <v>0</v>
      </c>
      <c r="Q6" s="213">
        <v>0</v>
      </c>
      <c r="R6" s="213">
        <v>0</v>
      </c>
      <c r="S6" s="213">
        <v>0</v>
      </c>
      <c r="T6" s="213">
        <v>0</v>
      </c>
      <c r="U6" s="213">
        <v>0</v>
      </c>
      <c r="V6" s="213">
        <v>0</v>
      </c>
      <c r="W6" s="213">
        <v>0</v>
      </c>
      <c r="X6" s="213">
        <v>0</v>
      </c>
      <c r="Y6" s="213">
        <v>0</v>
      </c>
      <c r="Z6" s="213">
        <v>0</v>
      </c>
      <c r="AA6" s="213">
        <v>0</v>
      </c>
      <c r="AB6" s="213">
        <v>0</v>
      </c>
      <c r="AC6" s="213">
        <v>0</v>
      </c>
      <c r="AD6" s="213">
        <v>0</v>
      </c>
      <c r="AE6" s="213">
        <v>0</v>
      </c>
      <c r="AF6" s="213">
        <v>0</v>
      </c>
      <c r="AG6" s="213">
        <v>0</v>
      </c>
      <c r="AH6" s="300"/>
      <c r="AI6" s="213"/>
      <c r="AJ6" s="213"/>
      <c r="AK6" s="213"/>
      <c r="AL6" s="213"/>
      <c r="AM6" s="213"/>
      <c r="AN6" s="213"/>
      <c r="AO6" s="213"/>
      <c r="AP6" s="213"/>
      <c r="AQ6" s="213"/>
    </row>
    <row r="7" spans="1:43" s="203" customFormat="1" ht="30.6" x14ac:dyDescent="0.3">
      <c r="A7" s="203">
        <v>3</v>
      </c>
      <c r="B7" s="204">
        <v>3</v>
      </c>
      <c r="C7" s="212" t="s">
        <v>256</v>
      </c>
      <c r="D7" s="213">
        <v>0</v>
      </c>
      <c r="E7" s="213">
        <v>0</v>
      </c>
      <c r="F7" s="213">
        <v>0</v>
      </c>
      <c r="G7" s="213">
        <v>0</v>
      </c>
      <c r="H7" s="213">
        <v>0</v>
      </c>
      <c r="I7" s="213">
        <v>0</v>
      </c>
      <c r="J7" s="213">
        <v>0</v>
      </c>
      <c r="K7" s="213">
        <v>0</v>
      </c>
      <c r="L7" s="213">
        <v>0</v>
      </c>
      <c r="M7" s="213">
        <v>0</v>
      </c>
      <c r="N7" s="213">
        <v>0</v>
      </c>
      <c r="O7" s="213">
        <v>0</v>
      </c>
      <c r="P7" s="213">
        <v>0</v>
      </c>
      <c r="Q7" s="213">
        <v>0</v>
      </c>
      <c r="R7" s="213">
        <v>0</v>
      </c>
      <c r="S7" s="213">
        <v>0</v>
      </c>
      <c r="T7" s="213">
        <v>0</v>
      </c>
      <c r="U7" s="213">
        <v>0</v>
      </c>
      <c r="V7" s="213">
        <v>0</v>
      </c>
      <c r="W7" s="213">
        <v>0</v>
      </c>
      <c r="X7" s="213">
        <v>0</v>
      </c>
      <c r="Y7" s="213">
        <v>0</v>
      </c>
      <c r="Z7" s="213">
        <v>0</v>
      </c>
      <c r="AA7" s="213">
        <v>0</v>
      </c>
      <c r="AB7" s="213">
        <v>0</v>
      </c>
      <c r="AC7" s="213">
        <v>0</v>
      </c>
      <c r="AD7" s="213">
        <v>0</v>
      </c>
      <c r="AE7" s="213">
        <v>0</v>
      </c>
      <c r="AF7" s="213">
        <v>0</v>
      </c>
      <c r="AG7" s="213">
        <v>0</v>
      </c>
      <c r="AH7" s="300"/>
      <c r="AI7" s="213"/>
      <c r="AJ7" s="213"/>
      <c r="AK7" s="213"/>
      <c r="AL7" s="213"/>
      <c r="AM7" s="213"/>
      <c r="AN7" s="213"/>
      <c r="AO7" s="213"/>
      <c r="AP7" s="213"/>
      <c r="AQ7" s="213"/>
    </row>
    <row r="8" spans="1:43" s="203" customFormat="1" ht="28.95" customHeight="1" x14ac:dyDescent="0.3">
      <c r="A8" s="203">
        <v>10</v>
      </c>
      <c r="B8" s="204">
        <v>4</v>
      </c>
      <c r="C8" s="214" t="s">
        <v>69</v>
      </c>
      <c r="D8" s="213">
        <v>0</v>
      </c>
      <c r="E8" s="213">
        <v>0</v>
      </c>
      <c r="F8" s="213">
        <v>0</v>
      </c>
      <c r="G8" s="213">
        <v>0</v>
      </c>
      <c r="H8" s="213">
        <v>0</v>
      </c>
      <c r="I8" s="213">
        <v>0</v>
      </c>
      <c r="J8" s="213">
        <v>0</v>
      </c>
      <c r="K8" s="213">
        <v>0</v>
      </c>
      <c r="L8" s="213">
        <v>0</v>
      </c>
      <c r="M8" s="213">
        <v>0</v>
      </c>
      <c r="N8" s="213">
        <v>0</v>
      </c>
      <c r="O8" s="213">
        <v>0</v>
      </c>
      <c r="P8" s="213">
        <v>0</v>
      </c>
      <c r="Q8" s="213">
        <v>0</v>
      </c>
      <c r="R8" s="213">
        <v>0</v>
      </c>
      <c r="S8" s="213">
        <v>0</v>
      </c>
      <c r="T8" s="213">
        <v>0</v>
      </c>
      <c r="U8" s="213">
        <v>0</v>
      </c>
      <c r="V8" s="213">
        <v>0</v>
      </c>
      <c r="W8" s="213">
        <v>0</v>
      </c>
      <c r="X8" s="213">
        <v>0</v>
      </c>
      <c r="Y8" s="213">
        <v>0</v>
      </c>
      <c r="Z8" s="213">
        <v>0</v>
      </c>
      <c r="AA8" s="213">
        <v>0</v>
      </c>
      <c r="AB8" s="213">
        <v>0</v>
      </c>
      <c r="AC8" s="213">
        <v>0</v>
      </c>
      <c r="AD8" s="213">
        <v>0</v>
      </c>
      <c r="AE8" s="213">
        <v>0</v>
      </c>
      <c r="AF8" s="213">
        <v>0</v>
      </c>
      <c r="AG8" s="213">
        <v>0</v>
      </c>
      <c r="AH8" s="300"/>
      <c r="AI8" s="213"/>
      <c r="AJ8" s="213"/>
      <c r="AK8" s="213"/>
      <c r="AL8" s="213"/>
      <c r="AM8" s="213"/>
      <c r="AN8" s="213"/>
      <c r="AO8" s="213"/>
      <c r="AP8" s="213"/>
      <c r="AQ8" s="213"/>
    </row>
    <row r="9" spans="1:43" s="215" customFormat="1" ht="40.799999999999997" x14ac:dyDescent="0.3">
      <c r="A9" s="215">
        <v>20</v>
      </c>
      <c r="B9" s="204">
        <v>5</v>
      </c>
      <c r="C9" s="214" t="s">
        <v>70</v>
      </c>
      <c r="D9" s="213">
        <v>0</v>
      </c>
      <c r="E9" s="213">
        <v>0</v>
      </c>
      <c r="F9" s="213">
        <v>0</v>
      </c>
      <c r="G9" s="213">
        <v>0</v>
      </c>
      <c r="H9" s="213">
        <v>0</v>
      </c>
      <c r="I9" s="213">
        <v>0</v>
      </c>
      <c r="J9" s="213">
        <v>0</v>
      </c>
      <c r="K9" s="213">
        <v>0</v>
      </c>
      <c r="L9" s="213">
        <v>0</v>
      </c>
      <c r="M9" s="213">
        <v>0</v>
      </c>
      <c r="N9" s="213">
        <v>0</v>
      </c>
      <c r="O9" s="213">
        <v>0</v>
      </c>
      <c r="P9" s="213">
        <v>0</v>
      </c>
      <c r="Q9" s="213">
        <v>0</v>
      </c>
      <c r="R9" s="213">
        <v>0</v>
      </c>
      <c r="S9" s="213">
        <v>0</v>
      </c>
      <c r="T9" s="213">
        <v>0</v>
      </c>
      <c r="U9" s="213">
        <v>0</v>
      </c>
      <c r="V9" s="213">
        <v>0</v>
      </c>
      <c r="W9" s="213">
        <v>0</v>
      </c>
      <c r="X9" s="213">
        <v>0</v>
      </c>
      <c r="Y9" s="213">
        <v>0</v>
      </c>
      <c r="Z9" s="213">
        <v>0</v>
      </c>
      <c r="AA9" s="213">
        <v>0</v>
      </c>
      <c r="AB9" s="213">
        <v>0</v>
      </c>
      <c r="AC9" s="213">
        <v>0</v>
      </c>
      <c r="AD9" s="213">
        <v>0</v>
      </c>
      <c r="AE9" s="213">
        <v>0</v>
      </c>
      <c r="AF9" s="213">
        <v>0</v>
      </c>
      <c r="AG9" s="213">
        <v>0</v>
      </c>
      <c r="AH9" s="300"/>
      <c r="AI9" s="213"/>
      <c r="AJ9" s="213"/>
      <c r="AK9" s="213"/>
      <c r="AL9" s="213"/>
      <c r="AM9" s="213"/>
      <c r="AN9" s="213"/>
      <c r="AO9" s="213"/>
      <c r="AP9" s="213"/>
      <c r="AQ9" s="213"/>
    </row>
    <row r="10" spans="1:43" s="215" customFormat="1" ht="20.399999999999999" x14ac:dyDescent="0.3">
      <c r="A10" s="215">
        <v>21</v>
      </c>
      <c r="B10" s="204">
        <v>6</v>
      </c>
      <c r="C10" s="214" t="s">
        <v>71</v>
      </c>
      <c r="D10" s="213">
        <v>2000</v>
      </c>
      <c r="E10" s="213">
        <v>2000</v>
      </c>
      <c r="F10" s="213">
        <v>2000</v>
      </c>
      <c r="G10" s="213">
        <v>2000</v>
      </c>
      <c r="H10" s="213">
        <v>2000</v>
      </c>
      <c r="I10" s="213">
        <v>2000</v>
      </c>
      <c r="J10" s="213">
        <v>2000</v>
      </c>
      <c r="K10" s="213">
        <v>2000</v>
      </c>
      <c r="L10" s="213">
        <v>2000</v>
      </c>
      <c r="M10" s="213">
        <v>2000</v>
      </c>
      <c r="N10" s="213">
        <v>2000</v>
      </c>
      <c r="O10" s="213">
        <v>2000</v>
      </c>
      <c r="P10" s="213">
        <v>2000</v>
      </c>
      <c r="Q10" s="213">
        <v>2000</v>
      </c>
      <c r="R10" s="213">
        <v>2000</v>
      </c>
      <c r="S10" s="213">
        <v>2000</v>
      </c>
      <c r="T10" s="213">
        <v>2000</v>
      </c>
      <c r="U10" s="213">
        <v>2000</v>
      </c>
      <c r="V10" s="213">
        <v>2000</v>
      </c>
      <c r="W10" s="213">
        <v>2000</v>
      </c>
      <c r="X10" s="213">
        <v>2000</v>
      </c>
      <c r="Y10" s="213">
        <v>2000</v>
      </c>
      <c r="Z10" s="213">
        <v>2000</v>
      </c>
      <c r="AA10" s="213">
        <v>2000</v>
      </c>
      <c r="AB10" s="213">
        <v>2000</v>
      </c>
      <c r="AC10" s="213">
        <v>2000</v>
      </c>
      <c r="AD10" s="213">
        <v>2000</v>
      </c>
      <c r="AE10" s="213">
        <v>2000</v>
      </c>
      <c r="AF10" s="213">
        <v>2000</v>
      </c>
      <c r="AG10" s="213">
        <v>2000</v>
      </c>
      <c r="AH10" s="300"/>
      <c r="AI10" s="213"/>
      <c r="AJ10" s="213"/>
      <c r="AK10" s="213"/>
      <c r="AL10" s="213"/>
      <c r="AM10" s="213"/>
      <c r="AN10" s="213"/>
      <c r="AO10" s="213"/>
      <c r="AP10" s="213"/>
      <c r="AQ10" s="213"/>
    </row>
    <row r="11" spans="1:43" s="203" customFormat="1" ht="20.399999999999999" x14ac:dyDescent="0.3">
      <c r="A11" s="203">
        <v>14</v>
      </c>
      <c r="B11" s="204">
        <v>7</v>
      </c>
      <c r="C11" s="214" t="s">
        <v>249</v>
      </c>
      <c r="D11" s="213">
        <v>3000</v>
      </c>
      <c r="E11" s="213">
        <v>3000</v>
      </c>
      <c r="F11" s="213">
        <v>3000</v>
      </c>
      <c r="G11" s="213">
        <v>3000</v>
      </c>
      <c r="H11" s="213">
        <v>3000</v>
      </c>
      <c r="I11" s="213">
        <v>3000</v>
      </c>
      <c r="J11" s="213">
        <v>3000</v>
      </c>
      <c r="K11" s="213">
        <v>3000</v>
      </c>
      <c r="L11" s="213">
        <v>3000</v>
      </c>
      <c r="M11" s="213">
        <v>3000</v>
      </c>
      <c r="N11" s="213">
        <v>3000</v>
      </c>
      <c r="O11" s="213">
        <v>3000</v>
      </c>
      <c r="P11" s="213">
        <v>3000</v>
      </c>
      <c r="Q11" s="213">
        <v>3000</v>
      </c>
      <c r="R11" s="213">
        <v>3000</v>
      </c>
      <c r="S11" s="213">
        <v>3000</v>
      </c>
      <c r="T11" s="213">
        <v>3000</v>
      </c>
      <c r="U11" s="213">
        <v>3000</v>
      </c>
      <c r="V11" s="213">
        <v>3000</v>
      </c>
      <c r="W11" s="213">
        <v>3000</v>
      </c>
      <c r="X11" s="213">
        <v>3000</v>
      </c>
      <c r="Y11" s="213">
        <v>3000</v>
      </c>
      <c r="Z11" s="213">
        <v>3000</v>
      </c>
      <c r="AA11" s="213">
        <v>3000</v>
      </c>
      <c r="AB11" s="213">
        <v>3000</v>
      </c>
      <c r="AC11" s="213">
        <v>3000</v>
      </c>
      <c r="AD11" s="213">
        <v>3000</v>
      </c>
      <c r="AE11" s="213">
        <v>3000</v>
      </c>
      <c r="AF11" s="213">
        <v>3000</v>
      </c>
      <c r="AG11" s="213">
        <v>3000</v>
      </c>
      <c r="AH11" s="300"/>
      <c r="AI11" s="213"/>
      <c r="AJ11" s="213"/>
      <c r="AK11" s="213"/>
      <c r="AL11" s="213"/>
      <c r="AM11" s="213"/>
      <c r="AN11" s="213"/>
      <c r="AO11" s="213"/>
      <c r="AP11" s="213"/>
      <c r="AQ11" s="213"/>
    </row>
    <row r="12" spans="1:43" s="216" customFormat="1" ht="26.25" customHeight="1" x14ac:dyDescent="0.2">
      <c r="B12" s="217"/>
      <c r="C12" s="218" t="s">
        <v>254</v>
      </c>
      <c r="D12" s="219">
        <f>SUM(D5:D11)</f>
        <v>2005000</v>
      </c>
      <c r="E12" s="219">
        <f t="shared" ref="E12:AQ12" si="0">SUM(E5:E11)</f>
        <v>2005000</v>
      </c>
      <c r="F12" s="219">
        <f t="shared" si="0"/>
        <v>2005000</v>
      </c>
      <c r="G12" s="219">
        <f t="shared" si="0"/>
        <v>2005000</v>
      </c>
      <c r="H12" s="219">
        <f t="shared" si="0"/>
        <v>2005000</v>
      </c>
      <c r="I12" s="219">
        <f t="shared" si="0"/>
        <v>2005000</v>
      </c>
      <c r="J12" s="219">
        <f t="shared" si="0"/>
        <v>2005000</v>
      </c>
      <c r="K12" s="219">
        <f t="shared" si="0"/>
        <v>2005000</v>
      </c>
      <c r="L12" s="219">
        <f t="shared" si="0"/>
        <v>2005000</v>
      </c>
      <c r="M12" s="219">
        <f t="shared" si="0"/>
        <v>2005000</v>
      </c>
      <c r="N12" s="219">
        <f t="shared" si="0"/>
        <v>2005000</v>
      </c>
      <c r="O12" s="219">
        <f t="shared" si="0"/>
        <v>2005000</v>
      </c>
      <c r="P12" s="219">
        <f t="shared" si="0"/>
        <v>2005000</v>
      </c>
      <c r="Q12" s="219">
        <f t="shared" si="0"/>
        <v>2005000</v>
      </c>
      <c r="R12" s="219">
        <f t="shared" si="0"/>
        <v>2005000</v>
      </c>
      <c r="S12" s="219">
        <f t="shared" si="0"/>
        <v>2005000</v>
      </c>
      <c r="T12" s="219">
        <f t="shared" si="0"/>
        <v>2005000</v>
      </c>
      <c r="U12" s="219">
        <f t="shared" si="0"/>
        <v>2005000</v>
      </c>
      <c r="V12" s="219">
        <f t="shared" si="0"/>
        <v>2005000</v>
      </c>
      <c r="W12" s="219">
        <f t="shared" si="0"/>
        <v>2005000</v>
      </c>
      <c r="X12" s="219">
        <f t="shared" si="0"/>
        <v>2005000</v>
      </c>
      <c r="Y12" s="219">
        <f t="shared" si="0"/>
        <v>2005000</v>
      </c>
      <c r="Z12" s="219">
        <f t="shared" si="0"/>
        <v>2005000</v>
      </c>
      <c r="AA12" s="219">
        <f t="shared" si="0"/>
        <v>2005000</v>
      </c>
      <c r="AB12" s="219">
        <f t="shared" si="0"/>
        <v>2005000</v>
      </c>
      <c r="AC12" s="219">
        <f t="shared" si="0"/>
        <v>2005000</v>
      </c>
      <c r="AD12" s="219">
        <f t="shared" si="0"/>
        <v>2005000</v>
      </c>
      <c r="AE12" s="219">
        <f t="shared" si="0"/>
        <v>2005000</v>
      </c>
      <c r="AF12" s="219">
        <f t="shared" si="0"/>
        <v>2005000</v>
      </c>
      <c r="AG12" s="219">
        <f t="shared" si="0"/>
        <v>2005000</v>
      </c>
      <c r="AH12" s="263">
        <f t="shared" si="0"/>
        <v>0</v>
      </c>
      <c r="AI12" s="219">
        <f t="shared" si="0"/>
        <v>0</v>
      </c>
      <c r="AJ12" s="219">
        <f t="shared" si="0"/>
        <v>0</v>
      </c>
      <c r="AK12" s="219">
        <f t="shared" si="0"/>
        <v>0</v>
      </c>
      <c r="AL12" s="219">
        <f t="shared" si="0"/>
        <v>0</v>
      </c>
      <c r="AM12" s="219">
        <f t="shared" si="0"/>
        <v>0</v>
      </c>
      <c r="AN12" s="219">
        <f t="shared" si="0"/>
        <v>0</v>
      </c>
      <c r="AO12" s="219">
        <f t="shared" si="0"/>
        <v>0</v>
      </c>
      <c r="AP12" s="219">
        <f t="shared" si="0"/>
        <v>0</v>
      </c>
      <c r="AQ12" s="219">
        <f t="shared" si="0"/>
        <v>0</v>
      </c>
    </row>
    <row r="13" spans="1:43" s="216" customFormat="1" ht="14.25" customHeight="1" x14ac:dyDescent="0.2">
      <c r="B13" s="209"/>
      <c r="C13" s="210"/>
      <c r="D13" s="211"/>
      <c r="E13" s="211"/>
      <c r="F13" s="211"/>
      <c r="G13" s="211"/>
      <c r="H13" s="211"/>
      <c r="I13" s="209"/>
      <c r="J13" s="210"/>
      <c r="K13" s="211"/>
      <c r="L13" s="211"/>
      <c r="M13" s="211"/>
      <c r="N13" s="211"/>
      <c r="O13" s="211"/>
      <c r="P13" s="209"/>
      <c r="Q13" s="210"/>
      <c r="R13" s="211"/>
      <c r="S13" s="211"/>
      <c r="T13" s="211"/>
      <c r="U13" s="211"/>
      <c r="V13" s="211"/>
      <c r="W13" s="209"/>
      <c r="X13" s="210"/>
      <c r="Y13" s="211"/>
      <c r="Z13" s="211"/>
      <c r="AA13" s="211"/>
      <c r="AB13" s="211"/>
      <c r="AC13" s="211"/>
      <c r="AD13" s="209"/>
      <c r="AE13" s="210"/>
      <c r="AF13" s="211"/>
      <c r="AG13" s="211"/>
      <c r="AH13" s="299"/>
      <c r="AI13" s="211"/>
      <c r="AJ13" s="211"/>
      <c r="AK13" s="209"/>
      <c r="AL13" s="210"/>
      <c r="AM13" s="211"/>
      <c r="AN13" s="211"/>
      <c r="AO13" s="211"/>
      <c r="AP13" s="211"/>
      <c r="AQ13" s="211"/>
    </row>
    <row r="14" spans="1:43" s="220" customFormat="1" ht="30.6" x14ac:dyDescent="0.3">
      <c r="A14" s="220">
        <v>1</v>
      </c>
      <c r="B14" s="221">
        <v>1</v>
      </c>
      <c r="C14" s="222" t="s">
        <v>250</v>
      </c>
      <c r="D14" s="213">
        <v>2000000</v>
      </c>
      <c r="E14" s="213">
        <v>2000000</v>
      </c>
      <c r="F14" s="213">
        <v>2000000</v>
      </c>
      <c r="G14" s="213">
        <v>2000000</v>
      </c>
      <c r="H14" s="213">
        <v>2000000</v>
      </c>
      <c r="I14" s="213">
        <v>2000000</v>
      </c>
      <c r="J14" s="213">
        <v>2000000</v>
      </c>
      <c r="K14" s="213">
        <v>2000000</v>
      </c>
      <c r="L14" s="213">
        <v>2000000</v>
      </c>
      <c r="M14" s="213">
        <v>2000000</v>
      </c>
      <c r="N14" s="213">
        <v>2000000</v>
      </c>
      <c r="O14" s="213">
        <v>2000000</v>
      </c>
      <c r="P14" s="213">
        <v>2000000</v>
      </c>
      <c r="Q14" s="213">
        <v>2000000</v>
      </c>
      <c r="R14" s="213">
        <v>2000000</v>
      </c>
      <c r="S14" s="213">
        <v>2000000</v>
      </c>
      <c r="T14" s="213">
        <v>2000000</v>
      </c>
      <c r="U14" s="213">
        <v>2000000</v>
      </c>
      <c r="V14" s="213">
        <v>2000000</v>
      </c>
      <c r="W14" s="213">
        <v>2000000</v>
      </c>
      <c r="X14" s="213">
        <v>2000000</v>
      </c>
      <c r="Y14" s="213">
        <v>2000000</v>
      </c>
      <c r="Z14" s="213">
        <v>2000000</v>
      </c>
      <c r="AA14" s="213">
        <v>2000000</v>
      </c>
      <c r="AB14" s="213">
        <v>2000000</v>
      </c>
      <c r="AC14" s="213">
        <v>2000000</v>
      </c>
      <c r="AD14" s="213">
        <v>2000000</v>
      </c>
      <c r="AE14" s="213">
        <v>2000000</v>
      </c>
      <c r="AF14" s="213">
        <v>2000000</v>
      </c>
      <c r="AG14" s="213">
        <v>2000000</v>
      </c>
      <c r="AH14" s="300"/>
      <c r="AI14" s="213"/>
      <c r="AJ14" s="213"/>
      <c r="AK14" s="213"/>
      <c r="AL14" s="213"/>
      <c r="AM14" s="213"/>
      <c r="AN14" s="213"/>
      <c r="AO14" s="213"/>
      <c r="AP14" s="213"/>
      <c r="AQ14" s="213"/>
    </row>
    <row r="15" spans="1:43" s="220" customFormat="1" ht="23.4" customHeight="1" x14ac:dyDescent="0.3">
      <c r="A15" s="220">
        <v>2</v>
      </c>
      <c r="B15" s="221">
        <v>2</v>
      </c>
      <c r="C15" s="222" t="s">
        <v>251</v>
      </c>
      <c r="D15" s="213">
        <v>0</v>
      </c>
      <c r="E15" s="213">
        <v>0</v>
      </c>
      <c r="F15" s="213">
        <v>0</v>
      </c>
      <c r="G15" s="213">
        <v>0</v>
      </c>
      <c r="H15" s="213">
        <v>0</v>
      </c>
      <c r="I15" s="213">
        <v>0</v>
      </c>
      <c r="J15" s="213">
        <v>0</v>
      </c>
      <c r="K15" s="213">
        <v>0</v>
      </c>
      <c r="L15" s="213">
        <v>0</v>
      </c>
      <c r="M15" s="213">
        <v>0</v>
      </c>
      <c r="N15" s="213">
        <v>0</v>
      </c>
      <c r="O15" s="213">
        <v>0</v>
      </c>
      <c r="P15" s="213">
        <v>0</v>
      </c>
      <c r="Q15" s="213">
        <v>0</v>
      </c>
      <c r="R15" s="213">
        <v>0</v>
      </c>
      <c r="S15" s="213">
        <v>0</v>
      </c>
      <c r="T15" s="213">
        <v>0</v>
      </c>
      <c r="U15" s="213">
        <v>0</v>
      </c>
      <c r="V15" s="213">
        <v>0</v>
      </c>
      <c r="W15" s="213">
        <v>0</v>
      </c>
      <c r="X15" s="213">
        <v>0</v>
      </c>
      <c r="Y15" s="213">
        <v>0</v>
      </c>
      <c r="Z15" s="213">
        <v>0</v>
      </c>
      <c r="AA15" s="213">
        <v>0</v>
      </c>
      <c r="AB15" s="213">
        <v>0</v>
      </c>
      <c r="AC15" s="213">
        <v>0</v>
      </c>
      <c r="AD15" s="213">
        <v>0</v>
      </c>
      <c r="AE15" s="213">
        <v>0</v>
      </c>
      <c r="AF15" s="213">
        <v>0</v>
      </c>
      <c r="AG15" s="213">
        <v>0</v>
      </c>
      <c r="AH15" s="300"/>
      <c r="AI15" s="213"/>
      <c r="AJ15" s="213"/>
      <c r="AK15" s="213"/>
      <c r="AL15" s="213"/>
      <c r="AM15" s="213"/>
      <c r="AN15" s="213"/>
      <c r="AO15" s="213"/>
      <c r="AP15" s="213"/>
      <c r="AQ15" s="213"/>
    </row>
    <row r="16" spans="1:43" s="220" customFormat="1" ht="30.6" x14ac:dyDescent="0.3">
      <c r="A16" s="220">
        <v>3</v>
      </c>
      <c r="B16" s="221">
        <v>3</v>
      </c>
      <c r="C16" s="222" t="s">
        <v>257</v>
      </c>
      <c r="D16" s="213">
        <v>0</v>
      </c>
      <c r="E16" s="213">
        <v>0</v>
      </c>
      <c r="F16" s="213">
        <v>0</v>
      </c>
      <c r="G16" s="213">
        <v>0</v>
      </c>
      <c r="H16" s="213">
        <v>0</v>
      </c>
      <c r="I16" s="213">
        <v>0</v>
      </c>
      <c r="J16" s="213">
        <v>0</v>
      </c>
      <c r="K16" s="213">
        <v>0</v>
      </c>
      <c r="L16" s="213">
        <v>0</v>
      </c>
      <c r="M16" s="213">
        <v>0</v>
      </c>
      <c r="N16" s="213">
        <v>0</v>
      </c>
      <c r="O16" s="213">
        <v>0</v>
      </c>
      <c r="P16" s="213">
        <v>0</v>
      </c>
      <c r="Q16" s="213">
        <v>0</v>
      </c>
      <c r="R16" s="213">
        <v>0</v>
      </c>
      <c r="S16" s="213">
        <v>0</v>
      </c>
      <c r="T16" s="213">
        <v>0</v>
      </c>
      <c r="U16" s="213">
        <v>0</v>
      </c>
      <c r="V16" s="213">
        <v>0</v>
      </c>
      <c r="W16" s="213">
        <v>0</v>
      </c>
      <c r="X16" s="213">
        <v>0</v>
      </c>
      <c r="Y16" s="213">
        <v>0</v>
      </c>
      <c r="Z16" s="213">
        <v>0</v>
      </c>
      <c r="AA16" s="213">
        <v>0</v>
      </c>
      <c r="AB16" s="213">
        <v>0</v>
      </c>
      <c r="AC16" s="213">
        <v>0</v>
      </c>
      <c r="AD16" s="213">
        <v>0</v>
      </c>
      <c r="AE16" s="213">
        <v>0</v>
      </c>
      <c r="AF16" s="213">
        <v>0</v>
      </c>
      <c r="AG16" s="213">
        <v>0</v>
      </c>
      <c r="AH16" s="300"/>
      <c r="AI16" s="213"/>
      <c r="AJ16" s="213"/>
      <c r="AK16" s="213"/>
      <c r="AL16" s="213"/>
      <c r="AM16" s="213"/>
      <c r="AN16" s="213"/>
      <c r="AO16" s="213"/>
      <c r="AP16" s="213"/>
      <c r="AQ16" s="213"/>
    </row>
    <row r="17" spans="1:43" s="220" customFormat="1" ht="21" customHeight="1" x14ac:dyDescent="0.3">
      <c r="A17" s="220">
        <v>4</v>
      </c>
      <c r="B17" s="221">
        <v>4</v>
      </c>
      <c r="C17" s="222" t="s">
        <v>252</v>
      </c>
      <c r="D17" s="213">
        <v>0</v>
      </c>
      <c r="E17" s="213">
        <v>0</v>
      </c>
      <c r="F17" s="213">
        <v>0</v>
      </c>
      <c r="G17" s="213">
        <v>0</v>
      </c>
      <c r="H17" s="213">
        <v>0</v>
      </c>
      <c r="I17" s="213">
        <v>0</v>
      </c>
      <c r="J17" s="213">
        <v>0</v>
      </c>
      <c r="K17" s="213">
        <v>0</v>
      </c>
      <c r="L17" s="213">
        <v>0</v>
      </c>
      <c r="M17" s="213">
        <v>0</v>
      </c>
      <c r="N17" s="213">
        <v>0</v>
      </c>
      <c r="O17" s="213">
        <v>0</v>
      </c>
      <c r="P17" s="213">
        <v>0</v>
      </c>
      <c r="Q17" s="213">
        <v>0</v>
      </c>
      <c r="R17" s="213">
        <v>0</v>
      </c>
      <c r="S17" s="213">
        <v>0</v>
      </c>
      <c r="T17" s="213">
        <v>0</v>
      </c>
      <c r="U17" s="213">
        <v>0</v>
      </c>
      <c r="V17" s="213">
        <v>0</v>
      </c>
      <c r="W17" s="213">
        <v>0</v>
      </c>
      <c r="X17" s="213">
        <v>0</v>
      </c>
      <c r="Y17" s="213">
        <v>0</v>
      </c>
      <c r="Z17" s="213">
        <v>0</v>
      </c>
      <c r="AA17" s="213">
        <v>0</v>
      </c>
      <c r="AB17" s="213">
        <v>0</v>
      </c>
      <c r="AC17" s="213">
        <v>0</v>
      </c>
      <c r="AD17" s="213">
        <v>0</v>
      </c>
      <c r="AE17" s="213">
        <v>0</v>
      </c>
      <c r="AF17" s="213">
        <v>0</v>
      </c>
      <c r="AG17" s="213">
        <v>0</v>
      </c>
      <c r="AH17" s="300"/>
      <c r="AI17" s="213"/>
      <c r="AJ17" s="213"/>
      <c r="AK17" s="213"/>
      <c r="AL17" s="213"/>
      <c r="AM17" s="213"/>
      <c r="AN17" s="213"/>
      <c r="AO17" s="213"/>
      <c r="AP17" s="213"/>
      <c r="AQ17" s="213"/>
    </row>
    <row r="18" spans="1:43" ht="22.95" customHeight="1" x14ac:dyDescent="0.2">
      <c r="A18" s="220">
        <v>14</v>
      </c>
      <c r="B18" s="221">
        <v>5</v>
      </c>
      <c r="C18" s="222" t="s">
        <v>253</v>
      </c>
      <c r="D18" s="213">
        <v>5000</v>
      </c>
      <c r="E18" s="213">
        <v>5000</v>
      </c>
      <c r="F18" s="213">
        <v>5000</v>
      </c>
      <c r="G18" s="213">
        <v>5000</v>
      </c>
      <c r="H18" s="213">
        <v>5000</v>
      </c>
      <c r="I18" s="213">
        <v>5000</v>
      </c>
      <c r="J18" s="213">
        <v>5000</v>
      </c>
      <c r="K18" s="213">
        <v>5000</v>
      </c>
      <c r="L18" s="213">
        <v>5000</v>
      </c>
      <c r="M18" s="213">
        <v>5000</v>
      </c>
      <c r="N18" s="213">
        <v>5000</v>
      </c>
      <c r="O18" s="213">
        <v>5000</v>
      </c>
      <c r="P18" s="213">
        <v>5000</v>
      </c>
      <c r="Q18" s="213">
        <v>5000</v>
      </c>
      <c r="R18" s="213">
        <v>5000</v>
      </c>
      <c r="S18" s="213">
        <v>5000</v>
      </c>
      <c r="T18" s="213">
        <v>5000</v>
      </c>
      <c r="U18" s="213">
        <v>5000</v>
      </c>
      <c r="V18" s="213">
        <v>5000</v>
      </c>
      <c r="W18" s="213">
        <v>5000</v>
      </c>
      <c r="X18" s="213">
        <v>5000</v>
      </c>
      <c r="Y18" s="213">
        <v>5000</v>
      </c>
      <c r="Z18" s="213">
        <v>5000</v>
      </c>
      <c r="AA18" s="213">
        <v>5000</v>
      </c>
      <c r="AB18" s="213">
        <v>5000</v>
      </c>
      <c r="AC18" s="213">
        <v>5000</v>
      </c>
      <c r="AD18" s="213">
        <v>5000</v>
      </c>
      <c r="AE18" s="213">
        <v>5000</v>
      </c>
      <c r="AF18" s="213">
        <v>5000</v>
      </c>
      <c r="AG18" s="213">
        <v>5000</v>
      </c>
      <c r="AH18" s="300"/>
      <c r="AI18" s="213"/>
      <c r="AJ18" s="213"/>
      <c r="AK18" s="213"/>
      <c r="AL18" s="213"/>
      <c r="AM18" s="213"/>
      <c r="AN18" s="213"/>
      <c r="AO18" s="213"/>
      <c r="AP18" s="213"/>
      <c r="AQ18" s="213"/>
    </row>
    <row r="19" spans="1:43" s="220" customFormat="1" ht="22.95" customHeight="1" x14ac:dyDescent="0.3">
      <c r="A19" s="220">
        <v>20</v>
      </c>
      <c r="B19" s="221">
        <v>6</v>
      </c>
      <c r="C19" s="222" t="s">
        <v>72</v>
      </c>
      <c r="D19" s="213">
        <v>0</v>
      </c>
      <c r="E19" s="213">
        <v>0</v>
      </c>
      <c r="F19" s="213">
        <v>0</v>
      </c>
      <c r="G19" s="213">
        <v>0</v>
      </c>
      <c r="H19" s="213">
        <v>0</v>
      </c>
      <c r="I19" s="213">
        <v>0</v>
      </c>
      <c r="J19" s="213">
        <v>0</v>
      </c>
      <c r="K19" s="213">
        <v>0</v>
      </c>
      <c r="L19" s="213">
        <v>0</v>
      </c>
      <c r="M19" s="213">
        <v>0</v>
      </c>
      <c r="N19" s="213">
        <v>0</v>
      </c>
      <c r="O19" s="213">
        <v>0</v>
      </c>
      <c r="P19" s="213">
        <v>0</v>
      </c>
      <c r="Q19" s="213">
        <v>0</v>
      </c>
      <c r="R19" s="213">
        <v>0</v>
      </c>
      <c r="S19" s="213">
        <v>0</v>
      </c>
      <c r="T19" s="213">
        <v>0</v>
      </c>
      <c r="U19" s="213">
        <v>0</v>
      </c>
      <c r="V19" s="213">
        <v>0</v>
      </c>
      <c r="W19" s="213">
        <v>0</v>
      </c>
      <c r="X19" s="213">
        <v>0</v>
      </c>
      <c r="Y19" s="213">
        <v>0</v>
      </c>
      <c r="Z19" s="213">
        <v>0</v>
      </c>
      <c r="AA19" s="213">
        <v>0</v>
      </c>
      <c r="AB19" s="213">
        <v>0</v>
      </c>
      <c r="AC19" s="213">
        <v>0</v>
      </c>
      <c r="AD19" s="213">
        <v>0</v>
      </c>
      <c r="AE19" s="213">
        <v>0</v>
      </c>
      <c r="AF19" s="213">
        <v>0</v>
      </c>
      <c r="AG19" s="213">
        <v>0</v>
      </c>
      <c r="AH19" s="300"/>
      <c r="AI19" s="213"/>
      <c r="AJ19" s="213"/>
      <c r="AK19" s="213"/>
      <c r="AL19" s="213"/>
      <c r="AM19" s="213"/>
      <c r="AN19" s="213"/>
      <c r="AO19" s="213"/>
      <c r="AP19" s="213"/>
      <c r="AQ19" s="213"/>
    </row>
    <row r="20" spans="1:43" s="220" customFormat="1" ht="35.4" customHeight="1" x14ac:dyDescent="0.3">
      <c r="B20" s="221">
        <v>6</v>
      </c>
      <c r="C20" s="223" t="s">
        <v>83</v>
      </c>
      <c r="D20" s="213">
        <v>0</v>
      </c>
      <c r="E20" s="213">
        <v>0</v>
      </c>
      <c r="F20" s="213">
        <v>0</v>
      </c>
      <c r="G20" s="213">
        <v>0</v>
      </c>
      <c r="H20" s="213">
        <v>0</v>
      </c>
      <c r="I20" s="213">
        <v>0</v>
      </c>
      <c r="J20" s="213">
        <v>0</v>
      </c>
      <c r="K20" s="213">
        <v>0</v>
      </c>
      <c r="L20" s="213">
        <v>0</v>
      </c>
      <c r="M20" s="213">
        <v>0</v>
      </c>
      <c r="N20" s="213">
        <v>0</v>
      </c>
      <c r="O20" s="213">
        <v>0</v>
      </c>
      <c r="P20" s="213">
        <v>0</v>
      </c>
      <c r="Q20" s="213">
        <v>0</v>
      </c>
      <c r="R20" s="213">
        <v>0</v>
      </c>
      <c r="S20" s="213">
        <v>0</v>
      </c>
      <c r="T20" s="213">
        <v>0</v>
      </c>
      <c r="U20" s="213">
        <v>0</v>
      </c>
      <c r="V20" s="213">
        <v>0</v>
      </c>
      <c r="W20" s="213">
        <v>0</v>
      </c>
      <c r="X20" s="213">
        <v>0</v>
      </c>
      <c r="Y20" s="213">
        <v>0</v>
      </c>
      <c r="Z20" s="213">
        <v>0</v>
      </c>
      <c r="AA20" s="213">
        <v>0</v>
      </c>
      <c r="AB20" s="213">
        <v>0</v>
      </c>
      <c r="AC20" s="213">
        <v>0</v>
      </c>
      <c r="AD20" s="213">
        <v>0</v>
      </c>
      <c r="AE20" s="213">
        <v>0</v>
      </c>
      <c r="AF20" s="213">
        <v>0</v>
      </c>
      <c r="AG20" s="213">
        <v>0</v>
      </c>
      <c r="AH20" s="300"/>
      <c r="AI20" s="213"/>
      <c r="AJ20" s="213"/>
      <c r="AK20" s="213"/>
      <c r="AL20" s="213"/>
      <c r="AM20" s="213"/>
      <c r="AN20" s="213"/>
      <c r="AO20" s="213"/>
      <c r="AP20" s="213"/>
      <c r="AQ20" s="213"/>
    </row>
    <row r="21" spans="1:43" s="216" customFormat="1" ht="30" customHeight="1" x14ac:dyDescent="0.2">
      <c r="B21" s="221"/>
      <c r="C21" s="218" t="s">
        <v>255</v>
      </c>
      <c r="D21" s="219">
        <f>SUM(D14:D20)</f>
        <v>2005000</v>
      </c>
      <c r="E21" s="219">
        <f t="shared" ref="E21:AQ21" si="1">SUM(E14:E20)</f>
        <v>2005000</v>
      </c>
      <c r="F21" s="219">
        <f t="shared" si="1"/>
        <v>2005000</v>
      </c>
      <c r="G21" s="219">
        <f t="shared" si="1"/>
        <v>2005000</v>
      </c>
      <c r="H21" s="219">
        <f t="shared" si="1"/>
        <v>2005000</v>
      </c>
      <c r="I21" s="219">
        <f t="shared" si="1"/>
        <v>2005000</v>
      </c>
      <c r="J21" s="219">
        <f t="shared" si="1"/>
        <v>2005000</v>
      </c>
      <c r="K21" s="219">
        <f t="shared" si="1"/>
        <v>2005000</v>
      </c>
      <c r="L21" s="219">
        <f t="shared" si="1"/>
        <v>2005000</v>
      </c>
      <c r="M21" s="219">
        <f t="shared" si="1"/>
        <v>2005000</v>
      </c>
      <c r="N21" s="219">
        <f t="shared" si="1"/>
        <v>2005000</v>
      </c>
      <c r="O21" s="219">
        <f t="shared" si="1"/>
        <v>2005000</v>
      </c>
      <c r="P21" s="219">
        <f t="shared" si="1"/>
        <v>2005000</v>
      </c>
      <c r="Q21" s="219">
        <f t="shared" si="1"/>
        <v>2005000</v>
      </c>
      <c r="R21" s="219">
        <f t="shared" si="1"/>
        <v>2005000</v>
      </c>
      <c r="S21" s="219">
        <f t="shared" si="1"/>
        <v>2005000</v>
      </c>
      <c r="T21" s="219">
        <f t="shared" si="1"/>
        <v>2005000</v>
      </c>
      <c r="U21" s="219">
        <f t="shared" si="1"/>
        <v>2005000</v>
      </c>
      <c r="V21" s="219">
        <f t="shared" si="1"/>
        <v>2005000</v>
      </c>
      <c r="W21" s="219">
        <f t="shared" si="1"/>
        <v>2005000</v>
      </c>
      <c r="X21" s="219">
        <f t="shared" si="1"/>
        <v>2005000</v>
      </c>
      <c r="Y21" s="219">
        <f t="shared" si="1"/>
        <v>2005000</v>
      </c>
      <c r="Z21" s="219">
        <f t="shared" si="1"/>
        <v>2005000</v>
      </c>
      <c r="AA21" s="219">
        <f t="shared" si="1"/>
        <v>2005000</v>
      </c>
      <c r="AB21" s="219">
        <f t="shared" si="1"/>
        <v>2005000</v>
      </c>
      <c r="AC21" s="219">
        <f t="shared" si="1"/>
        <v>2005000</v>
      </c>
      <c r="AD21" s="219">
        <f t="shared" si="1"/>
        <v>2005000</v>
      </c>
      <c r="AE21" s="219">
        <f t="shared" si="1"/>
        <v>2005000</v>
      </c>
      <c r="AF21" s="219">
        <f t="shared" si="1"/>
        <v>2005000</v>
      </c>
      <c r="AG21" s="219">
        <f t="shared" si="1"/>
        <v>2005000</v>
      </c>
      <c r="AH21" s="263">
        <f t="shared" si="1"/>
        <v>0</v>
      </c>
      <c r="AI21" s="219">
        <f t="shared" si="1"/>
        <v>0</v>
      </c>
      <c r="AJ21" s="219">
        <f t="shared" si="1"/>
        <v>0</v>
      </c>
      <c r="AK21" s="219">
        <f t="shared" si="1"/>
        <v>0</v>
      </c>
      <c r="AL21" s="219">
        <f t="shared" si="1"/>
        <v>0</v>
      </c>
      <c r="AM21" s="219">
        <f t="shared" si="1"/>
        <v>0</v>
      </c>
      <c r="AN21" s="219">
        <f t="shared" si="1"/>
        <v>0</v>
      </c>
      <c r="AO21" s="219">
        <f t="shared" si="1"/>
        <v>0</v>
      </c>
      <c r="AP21" s="219">
        <f t="shared" si="1"/>
        <v>0</v>
      </c>
      <c r="AQ21" s="219">
        <f t="shared" si="1"/>
        <v>0</v>
      </c>
    </row>
    <row r="22" spans="1:43" s="216" customFormat="1" ht="26.4" customHeight="1" x14ac:dyDescent="0.2">
      <c r="B22" s="221"/>
      <c r="C22" s="224" t="s">
        <v>272</v>
      </c>
      <c r="D22" s="225">
        <f t="shared" ref="D22:AQ22" si="2">D12-D21</f>
        <v>0</v>
      </c>
      <c r="E22" s="225">
        <f t="shared" si="2"/>
        <v>0</v>
      </c>
      <c r="F22" s="225">
        <f t="shared" si="2"/>
        <v>0</v>
      </c>
      <c r="G22" s="225">
        <f t="shared" si="2"/>
        <v>0</v>
      </c>
      <c r="H22" s="225">
        <f t="shared" si="2"/>
        <v>0</v>
      </c>
      <c r="I22" s="225">
        <f t="shared" si="2"/>
        <v>0</v>
      </c>
      <c r="J22" s="225">
        <f t="shared" si="2"/>
        <v>0</v>
      </c>
      <c r="K22" s="225">
        <f t="shared" si="2"/>
        <v>0</v>
      </c>
      <c r="L22" s="225">
        <f t="shared" si="2"/>
        <v>0</v>
      </c>
      <c r="M22" s="225">
        <f t="shared" si="2"/>
        <v>0</v>
      </c>
      <c r="N22" s="225">
        <f t="shared" si="2"/>
        <v>0</v>
      </c>
      <c r="O22" s="225">
        <f t="shared" si="2"/>
        <v>0</v>
      </c>
      <c r="P22" s="225">
        <f t="shared" si="2"/>
        <v>0</v>
      </c>
      <c r="Q22" s="225">
        <f t="shared" si="2"/>
        <v>0</v>
      </c>
      <c r="R22" s="225">
        <f t="shared" si="2"/>
        <v>0</v>
      </c>
      <c r="S22" s="225">
        <f t="shared" si="2"/>
        <v>0</v>
      </c>
      <c r="T22" s="225">
        <f t="shared" si="2"/>
        <v>0</v>
      </c>
      <c r="U22" s="225">
        <f t="shared" si="2"/>
        <v>0</v>
      </c>
      <c r="V22" s="225">
        <f t="shared" si="2"/>
        <v>0</v>
      </c>
      <c r="W22" s="225">
        <f t="shared" si="2"/>
        <v>0</v>
      </c>
      <c r="X22" s="225">
        <f t="shared" si="2"/>
        <v>0</v>
      </c>
      <c r="Y22" s="225">
        <f t="shared" si="2"/>
        <v>0</v>
      </c>
      <c r="Z22" s="225">
        <f t="shared" si="2"/>
        <v>0</v>
      </c>
      <c r="AA22" s="225">
        <f t="shared" si="2"/>
        <v>0</v>
      </c>
      <c r="AB22" s="225">
        <f t="shared" si="2"/>
        <v>0</v>
      </c>
      <c r="AC22" s="225">
        <f t="shared" si="2"/>
        <v>0</v>
      </c>
      <c r="AD22" s="225">
        <f t="shared" si="2"/>
        <v>0</v>
      </c>
      <c r="AE22" s="225">
        <f t="shared" si="2"/>
        <v>0</v>
      </c>
      <c r="AF22" s="225">
        <f t="shared" si="2"/>
        <v>0</v>
      </c>
      <c r="AG22" s="225">
        <f t="shared" si="2"/>
        <v>0</v>
      </c>
      <c r="AH22" s="263">
        <f t="shared" si="2"/>
        <v>0</v>
      </c>
      <c r="AI22" s="225">
        <f t="shared" si="2"/>
        <v>0</v>
      </c>
      <c r="AJ22" s="225">
        <f t="shared" si="2"/>
        <v>0</v>
      </c>
      <c r="AK22" s="225">
        <f t="shared" si="2"/>
        <v>0</v>
      </c>
      <c r="AL22" s="225">
        <f t="shared" si="2"/>
        <v>0</v>
      </c>
      <c r="AM22" s="225">
        <f t="shared" si="2"/>
        <v>0</v>
      </c>
      <c r="AN22" s="225">
        <f t="shared" si="2"/>
        <v>0</v>
      </c>
      <c r="AO22" s="225">
        <f t="shared" si="2"/>
        <v>0</v>
      </c>
      <c r="AP22" s="225">
        <f t="shared" si="2"/>
        <v>0</v>
      </c>
      <c r="AQ22" s="225">
        <f t="shared" si="2"/>
        <v>0</v>
      </c>
    </row>
    <row r="23" spans="1:43" x14ac:dyDescent="0.2">
      <c r="B23" s="220"/>
      <c r="C23" s="226"/>
      <c r="D23" s="227"/>
      <c r="E23" s="227"/>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301"/>
      <c r="AI23" s="227"/>
      <c r="AJ23" s="227"/>
      <c r="AK23" s="227"/>
      <c r="AL23" s="227"/>
      <c r="AM23" s="227"/>
      <c r="AN23" s="227"/>
      <c r="AO23" s="227"/>
      <c r="AP23" s="227"/>
      <c r="AQ23" s="227"/>
    </row>
    <row r="24" spans="1:43" ht="25.95" customHeight="1" x14ac:dyDescent="0.2">
      <c r="B24" s="220"/>
      <c r="C24" s="226"/>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301"/>
      <c r="AI24" s="227"/>
      <c r="AJ24" s="227"/>
      <c r="AK24" s="227"/>
      <c r="AL24" s="227"/>
      <c r="AM24" s="227"/>
      <c r="AN24" s="227"/>
      <c r="AO24" s="227"/>
      <c r="AP24" s="227"/>
      <c r="AQ24" s="227"/>
    </row>
    <row r="25" spans="1:43" x14ac:dyDescent="0.2">
      <c r="B25" s="220"/>
      <c r="C25" s="226"/>
      <c r="D25" s="227"/>
      <c r="E25" s="227"/>
      <c r="F25" s="227"/>
      <c r="G25" s="227"/>
      <c r="H25" s="227"/>
      <c r="I25" s="227"/>
      <c r="J25" s="227"/>
      <c r="K25" s="227"/>
      <c r="L25" s="227"/>
      <c r="M25" s="227"/>
      <c r="N25" s="227"/>
      <c r="O25" s="227"/>
      <c r="P25" s="227"/>
      <c r="Q25" s="227"/>
      <c r="R25" s="227"/>
      <c r="S25" s="227"/>
      <c r="T25" s="227"/>
      <c r="U25" s="227"/>
      <c r="V25" s="227"/>
      <c r="W25" s="227"/>
      <c r="X25" s="227"/>
      <c r="Y25" s="227"/>
      <c r="Z25" s="227"/>
      <c r="AA25" s="227"/>
      <c r="AB25" s="227"/>
      <c r="AC25" s="227"/>
      <c r="AD25" s="227"/>
      <c r="AE25" s="227"/>
      <c r="AF25" s="227"/>
      <c r="AG25" s="227"/>
      <c r="AH25" s="301"/>
      <c r="AI25" s="227"/>
      <c r="AJ25" s="227"/>
      <c r="AK25" s="227"/>
      <c r="AL25" s="227"/>
      <c r="AM25" s="227"/>
      <c r="AN25" s="227"/>
      <c r="AO25" s="227"/>
      <c r="AP25" s="227"/>
      <c r="AQ25" s="227"/>
    </row>
    <row r="26" spans="1:43" x14ac:dyDescent="0.2">
      <c r="B26" s="220"/>
      <c r="C26" s="226"/>
      <c r="D26" s="227"/>
      <c r="E26" s="227"/>
      <c r="F26" s="227"/>
      <c r="G26" s="227"/>
      <c r="H26" s="227"/>
      <c r="I26" s="227"/>
      <c r="J26" s="227"/>
      <c r="K26" s="227"/>
      <c r="L26" s="227"/>
      <c r="M26" s="227"/>
      <c r="N26" s="227"/>
      <c r="O26" s="227"/>
      <c r="P26" s="227"/>
      <c r="Q26" s="227"/>
      <c r="R26" s="227"/>
      <c r="S26" s="227"/>
      <c r="T26" s="227"/>
      <c r="U26" s="227"/>
      <c r="V26" s="227"/>
      <c r="W26" s="227"/>
      <c r="X26" s="227"/>
      <c r="Y26" s="227"/>
      <c r="Z26" s="227"/>
      <c r="AA26" s="227"/>
      <c r="AB26" s="227"/>
      <c r="AC26" s="227"/>
      <c r="AD26" s="227"/>
      <c r="AE26" s="227"/>
      <c r="AF26" s="227"/>
      <c r="AG26" s="227"/>
      <c r="AH26" s="301"/>
      <c r="AI26" s="227"/>
      <c r="AJ26" s="227"/>
      <c r="AK26" s="227"/>
      <c r="AL26" s="227"/>
      <c r="AM26" s="227"/>
      <c r="AN26" s="227"/>
      <c r="AO26" s="227"/>
      <c r="AP26" s="227"/>
      <c r="AQ26" s="227"/>
    </row>
    <row r="27" spans="1:43" ht="13.2" customHeight="1" x14ac:dyDescent="0.2">
      <c r="B27" s="220"/>
      <c r="C27" s="226"/>
      <c r="D27" s="227"/>
      <c r="E27" s="227"/>
      <c r="F27" s="227"/>
      <c r="G27" s="227"/>
      <c r="H27" s="227"/>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301"/>
      <c r="AI27" s="227"/>
      <c r="AJ27" s="227"/>
      <c r="AK27" s="227"/>
      <c r="AL27" s="227"/>
      <c r="AM27" s="227"/>
      <c r="AN27" s="227"/>
      <c r="AO27" s="227"/>
      <c r="AP27" s="227"/>
      <c r="AQ27" s="227"/>
    </row>
    <row r="28" spans="1:43" s="228" customFormat="1" ht="26.25" customHeight="1" x14ac:dyDescent="0.3">
      <c r="B28" s="439" t="s">
        <v>271</v>
      </c>
      <c r="C28" s="439"/>
      <c r="D28" s="374">
        <v>45413</v>
      </c>
      <c r="E28" s="229" t="s">
        <v>270</v>
      </c>
      <c r="F28" s="229"/>
      <c r="G28" s="229"/>
      <c r="H28" s="229"/>
      <c r="I28" s="229"/>
      <c r="J28" s="229"/>
      <c r="K28" s="229"/>
      <c r="L28" s="229"/>
      <c r="M28" s="229"/>
      <c r="N28" s="229"/>
      <c r="O28" s="229"/>
      <c r="P28" s="229"/>
      <c r="Q28" s="229"/>
      <c r="R28" s="315"/>
      <c r="S28" s="315"/>
      <c r="T28" s="315"/>
      <c r="U28" s="315"/>
      <c r="V28" s="315"/>
      <c r="W28" s="315"/>
      <c r="X28" s="316"/>
      <c r="Y28" s="316"/>
      <c r="Z28" s="316"/>
      <c r="AA28" s="316"/>
      <c r="AB28" s="316"/>
      <c r="AC28" s="316"/>
      <c r="AD28" s="316"/>
      <c r="AE28" s="316"/>
      <c r="AF28" s="316"/>
      <c r="AG28" s="316"/>
      <c r="AH28" s="302"/>
    </row>
    <row r="29" spans="1:43" s="228" customFormat="1" ht="26.25" customHeight="1" x14ac:dyDescent="0.2">
      <c r="B29" s="439" t="s">
        <v>53</v>
      </c>
      <c r="C29" s="439"/>
      <c r="D29" s="375">
        <v>48</v>
      </c>
      <c r="E29" s="230">
        <f>COUNTIF(Buget_cerere!N88:Q88,"&gt;0")</f>
        <v>0</v>
      </c>
      <c r="F29" s="231">
        <f>Amortizare!E32</f>
        <v>0</v>
      </c>
      <c r="G29" s="229"/>
      <c r="H29" s="229"/>
      <c r="I29" s="229"/>
      <c r="J29" s="229"/>
      <c r="K29" s="229"/>
      <c r="L29" s="229"/>
      <c r="M29" s="229"/>
      <c r="N29" s="229"/>
      <c r="O29" s="229"/>
      <c r="P29" s="229"/>
      <c r="Q29" s="229"/>
      <c r="R29" s="315"/>
      <c r="S29" s="315"/>
      <c r="T29" s="315"/>
      <c r="U29" s="315"/>
      <c r="V29" s="315"/>
      <c r="W29" s="315"/>
      <c r="X29" s="316"/>
      <c r="Y29" s="316"/>
      <c r="Z29" s="316"/>
      <c r="AA29" s="316"/>
      <c r="AB29" s="316"/>
      <c r="AC29" s="316"/>
      <c r="AD29" s="316"/>
      <c r="AE29" s="316"/>
      <c r="AF29" s="316"/>
      <c r="AG29" s="316"/>
      <c r="AH29" s="302"/>
    </row>
    <row r="30" spans="1:43" s="232" customFormat="1" x14ac:dyDescent="0.3">
      <c r="B30" s="233"/>
      <c r="C30" s="234"/>
      <c r="D30" s="217" t="s">
        <v>91</v>
      </c>
      <c r="E30" s="217" t="s">
        <v>92</v>
      </c>
      <c r="F30" s="217" t="s">
        <v>93</v>
      </c>
      <c r="G30" s="217" t="s">
        <v>94</v>
      </c>
      <c r="H30" s="217" t="s">
        <v>95</v>
      </c>
      <c r="I30" s="217" t="s">
        <v>96</v>
      </c>
      <c r="J30" s="217" t="s">
        <v>97</v>
      </c>
      <c r="K30" s="217" t="s">
        <v>98</v>
      </c>
      <c r="L30" s="217" t="s">
        <v>99</v>
      </c>
      <c r="M30" s="217" t="s">
        <v>100</v>
      </c>
      <c r="N30" s="217" t="s">
        <v>101</v>
      </c>
      <c r="O30" s="217" t="s">
        <v>102</v>
      </c>
      <c r="P30" s="217" t="s">
        <v>103</v>
      </c>
      <c r="Q30" s="217" t="s">
        <v>104</v>
      </c>
      <c r="R30" s="217" t="s">
        <v>105</v>
      </c>
      <c r="S30" s="217" t="s">
        <v>106</v>
      </c>
      <c r="T30" s="217" t="s">
        <v>107</v>
      </c>
      <c r="U30" s="217" t="s">
        <v>108</v>
      </c>
      <c r="V30" s="217" t="s">
        <v>109</v>
      </c>
      <c r="W30" s="217" t="s">
        <v>110</v>
      </c>
      <c r="X30" s="217" t="s">
        <v>124</v>
      </c>
      <c r="Y30" s="217" t="s">
        <v>125</v>
      </c>
      <c r="Z30" s="217" t="s">
        <v>126</v>
      </c>
      <c r="AA30" s="217" t="s">
        <v>127</v>
      </c>
      <c r="AB30" s="217" t="s">
        <v>128</v>
      </c>
      <c r="AC30" s="217" t="s">
        <v>148</v>
      </c>
      <c r="AD30" s="217" t="s">
        <v>149</v>
      </c>
      <c r="AE30" s="217" t="s">
        <v>150</v>
      </c>
      <c r="AF30" s="217" t="s">
        <v>151</v>
      </c>
      <c r="AG30" s="217" t="s">
        <v>152</v>
      </c>
      <c r="AH30" s="303" t="s">
        <v>153</v>
      </c>
      <c r="AI30" s="217" t="s">
        <v>154</v>
      </c>
      <c r="AJ30" s="217" t="s">
        <v>155</v>
      </c>
      <c r="AK30" s="217" t="s">
        <v>156</v>
      </c>
      <c r="AL30" s="217" t="s">
        <v>157</v>
      </c>
      <c r="AM30" s="217" t="s">
        <v>158</v>
      </c>
      <c r="AN30" s="217" t="s">
        <v>159</v>
      </c>
      <c r="AO30" s="217" t="s">
        <v>160</v>
      </c>
      <c r="AP30" s="217" t="s">
        <v>161</v>
      </c>
    </row>
    <row r="31" spans="1:43" s="235" customFormat="1" hidden="1" x14ac:dyDescent="0.2">
      <c r="B31" s="236"/>
      <c r="C31" s="237"/>
      <c r="D31" s="238">
        <f>IF(D35="Implementare",0,C31+1)</f>
        <v>0</v>
      </c>
      <c r="E31" s="238">
        <f>IF(E35="Implementare",0,D31+1)</f>
        <v>0</v>
      </c>
      <c r="F31" s="238">
        <f t="shared" ref="F31:AP31" si="3">IF(F35="Implementare",0,E31+1)</f>
        <v>0</v>
      </c>
      <c r="G31" s="238">
        <f t="shared" si="3"/>
        <v>0</v>
      </c>
      <c r="H31" s="238">
        <f t="shared" si="3"/>
        <v>0</v>
      </c>
      <c r="I31" s="238">
        <f t="shared" si="3"/>
        <v>1</v>
      </c>
      <c r="J31" s="238">
        <f t="shared" si="3"/>
        <v>2</v>
      </c>
      <c r="K31" s="238">
        <f t="shared" si="3"/>
        <v>3</v>
      </c>
      <c r="L31" s="238">
        <f t="shared" si="3"/>
        <v>4</v>
      </c>
      <c r="M31" s="238">
        <f t="shared" si="3"/>
        <v>5</v>
      </c>
      <c r="N31" s="238">
        <f t="shared" si="3"/>
        <v>6</v>
      </c>
      <c r="O31" s="238">
        <f t="shared" si="3"/>
        <v>7</v>
      </c>
      <c r="P31" s="238">
        <f t="shared" si="3"/>
        <v>8</v>
      </c>
      <c r="Q31" s="238">
        <f t="shared" si="3"/>
        <v>9</v>
      </c>
      <c r="R31" s="238">
        <f t="shared" si="3"/>
        <v>10</v>
      </c>
      <c r="S31" s="238">
        <f t="shared" si="3"/>
        <v>11</v>
      </c>
      <c r="T31" s="238">
        <f t="shared" si="3"/>
        <v>12</v>
      </c>
      <c r="U31" s="238">
        <f t="shared" si="3"/>
        <v>13</v>
      </c>
      <c r="V31" s="238">
        <f t="shared" si="3"/>
        <v>14</v>
      </c>
      <c r="W31" s="238">
        <f t="shared" si="3"/>
        <v>15</v>
      </c>
      <c r="X31" s="238">
        <f t="shared" si="3"/>
        <v>16</v>
      </c>
      <c r="Y31" s="238">
        <f t="shared" si="3"/>
        <v>17</v>
      </c>
      <c r="Z31" s="238">
        <f t="shared" si="3"/>
        <v>18</v>
      </c>
      <c r="AA31" s="238">
        <f t="shared" si="3"/>
        <v>19</v>
      </c>
      <c r="AB31" s="238">
        <f t="shared" si="3"/>
        <v>20</v>
      </c>
      <c r="AC31" s="238">
        <f t="shared" si="3"/>
        <v>21</v>
      </c>
      <c r="AD31" s="238">
        <f t="shared" si="3"/>
        <v>22</v>
      </c>
      <c r="AE31" s="238">
        <f t="shared" si="3"/>
        <v>23</v>
      </c>
      <c r="AF31" s="238">
        <f t="shared" si="3"/>
        <v>24</v>
      </c>
      <c r="AG31" s="238">
        <f t="shared" si="3"/>
        <v>25</v>
      </c>
      <c r="AH31" s="304">
        <f t="shared" si="3"/>
        <v>26</v>
      </c>
      <c r="AI31" s="238">
        <f t="shared" si="3"/>
        <v>27</v>
      </c>
      <c r="AJ31" s="238">
        <f t="shared" si="3"/>
        <v>28</v>
      </c>
      <c r="AK31" s="238">
        <f t="shared" si="3"/>
        <v>29</v>
      </c>
      <c r="AL31" s="238">
        <f t="shared" si="3"/>
        <v>30</v>
      </c>
      <c r="AM31" s="238">
        <f t="shared" si="3"/>
        <v>31</v>
      </c>
      <c r="AN31" s="238">
        <f t="shared" si="3"/>
        <v>32</v>
      </c>
      <c r="AO31" s="238">
        <f t="shared" si="3"/>
        <v>33</v>
      </c>
      <c r="AP31" s="238">
        <f t="shared" si="3"/>
        <v>34</v>
      </c>
    </row>
    <row r="32" spans="1:43" s="235" customFormat="1" hidden="1" x14ac:dyDescent="0.2">
      <c r="B32" s="236"/>
      <c r="C32" s="237"/>
      <c r="D32" s="238">
        <f>YEAR(D28)</f>
        <v>2024</v>
      </c>
      <c r="E32" s="238">
        <f>D32+1</f>
        <v>2025</v>
      </c>
      <c r="F32" s="238">
        <f t="shared" ref="F32:AP32" si="4">E32+1</f>
        <v>2026</v>
      </c>
      <c r="G32" s="238">
        <f t="shared" si="4"/>
        <v>2027</v>
      </c>
      <c r="H32" s="238">
        <f t="shared" si="4"/>
        <v>2028</v>
      </c>
      <c r="I32" s="238">
        <f t="shared" si="4"/>
        <v>2029</v>
      </c>
      <c r="J32" s="238">
        <f t="shared" si="4"/>
        <v>2030</v>
      </c>
      <c r="K32" s="238">
        <f t="shared" si="4"/>
        <v>2031</v>
      </c>
      <c r="L32" s="238">
        <f t="shared" si="4"/>
        <v>2032</v>
      </c>
      <c r="M32" s="238">
        <f t="shared" si="4"/>
        <v>2033</v>
      </c>
      <c r="N32" s="238">
        <f t="shared" si="4"/>
        <v>2034</v>
      </c>
      <c r="O32" s="238">
        <f t="shared" si="4"/>
        <v>2035</v>
      </c>
      <c r="P32" s="238">
        <f t="shared" si="4"/>
        <v>2036</v>
      </c>
      <c r="Q32" s="238">
        <f t="shared" si="4"/>
        <v>2037</v>
      </c>
      <c r="R32" s="238">
        <f t="shared" si="4"/>
        <v>2038</v>
      </c>
      <c r="S32" s="238">
        <f t="shared" si="4"/>
        <v>2039</v>
      </c>
      <c r="T32" s="238">
        <f t="shared" si="4"/>
        <v>2040</v>
      </c>
      <c r="U32" s="238">
        <f t="shared" si="4"/>
        <v>2041</v>
      </c>
      <c r="V32" s="238">
        <f t="shared" si="4"/>
        <v>2042</v>
      </c>
      <c r="W32" s="238">
        <f t="shared" si="4"/>
        <v>2043</v>
      </c>
      <c r="X32" s="238">
        <f t="shared" si="4"/>
        <v>2044</v>
      </c>
      <c r="Y32" s="238">
        <f t="shared" si="4"/>
        <v>2045</v>
      </c>
      <c r="Z32" s="238">
        <f t="shared" si="4"/>
        <v>2046</v>
      </c>
      <c r="AA32" s="238">
        <f t="shared" si="4"/>
        <v>2047</v>
      </c>
      <c r="AB32" s="238">
        <f t="shared" si="4"/>
        <v>2048</v>
      </c>
      <c r="AC32" s="238">
        <f t="shared" si="4"/>
        <v>2049</v>
      </c>
      <c r="AD32" s="238">
        <f t="shared" si="4"/>
        <v>2050</v>
      </c>
      <c r="AE32" s="238">
        <f t="shared" si="4"/>
        <v>2051</v>
      </c>
      <c r="AF32" s="238">
        <f t="shared" si="4"/>
        <v>2052</v>
      </c>
      <c r="AG32" s="238">
        <f t="shared" si="4"/>
        <v>2053</v>
      </c>
      <c r="AH32" s="304">
        <f t="shared" si="4"/>
        <v>2054</v>
      </c>
      <c r="AI32" s="238">
        <f t="shared" si="4"/>
        <v>2055</v>
      </c>
      <c r="AJ32" s="238">
        <f t="shared" si="4"/>
        <v>2056</v>
      </c>
      <c r="AK32" s="238">
        <f t="shared" si="4"/>
        <v>2057</v>
      </c>
      <c r="AL32" s="238">
        <f t="shared" si="4"/>
        <v>2058</v>
      </c>
      <c r="AM32" s="238">
        <f t="shared" si="4"/>
        <v>2059</v>
      </c>
      <c r="AN32" s="238">
        <f t="shared" si="4"/>
        <v>2060</v>
      </c>
      <c r="AO32" s="238">
        <f t="shared" si="4"/>
        <v>2061</v>
      </c>
      <c r="AP32" s="238">
        <f t="shared" si="4"/>
        <v>2062</v>
      </c>
    </row>
    <row r="33" spans="1:43" s="239" customFormat="1" hidden="1" x14ac:dyDescent="0.2">
      <c r="B33" s="240"/>
      <c r="C33" s="241"/>
      <c r="D33" s="242">
        <f>DATE(D32,12,31)</f>
        <v>45657</v>
      </c>
      <c r="E33" s="242">
        <f t="shared" ref="E33:AP33" si="5">DATE(E32,12,31)</f>
        <v>46022</v>
      </c>
      <c r="F33" s="242">
        <f t="shared" si="5"/>
        <v>46387</v>
      </c>
      <c r="G33" s="242">
        <f t="shared" si="5"/>
        <v>46752</v>
      </c>
      <c r="H33" s="242">
        <f t="shared" si="5"/>
        <v>47118</v>
      </c>
      <c r="I33" s="242">
        <f t="shared" si="5"/>
        <v>47483</v>
      </c>
      <c r="J33" s="242">
        <f t="shared" si="5"/>
        <v>47848</v>
      </c>
      <c r="K33" s="242">
        <f t="shared" si="5"/>
        <v>48213</v>
      </c>
      <c r="L33" s="242">
        <f t="shared" si="5"/>
        <v>48579</v>
      </c>
      <c r="M33" s="242">
        <f t="shared" si="5"/>
        <v>48944</v>
      </c>
      <c r="N33" s="242">
        <f t="shared" si="5"/>
        <v>49309</v>
      </c>
      <c r="O33" s="242">
        <f t="shared" si="5"/>
        <v>49674</v>
      </c>
      <c r="P33" s="242">
        <f t="shared" si="5"/>
        <v>50040</v>
      </c>
      <c r="Q33" s="242">
        <f t="shared" si="5"/>
        <v>50405</v>
      </c>
      <c r="R33" s="242">
        <f t="shared" si="5"/>
        <v>50770</v>
      </c>
      <c r="S33" s="242">
        <f t="shared" si="5"/>
        <v>51135</v>
      </c>
      <c r="T33" s="242">
        <f t="shared" si="5"/>
        <v>51501</v>
      </c>
      <c r="U33" s="242">
        <f t="shared" si="5"/>
        <v>51866</v>
      </c>
      <c r="V33" s="242">
        <f t="shared" si="5"/>
        <v>52231</v>
      </c>
      <c r="W33" s="242">
        <f t="shared" si="5"/>
        <v>52596</v>
      </c>
      <c r="X33" s="242">
        <f t="shared" si="5"/>
        <v>52962</v>
      </c>
      <c r="Y33" s="242">
        <f t="shared" si="5"/>
        <v>53327</v>
      </c>
      <c r="Z33" s="242">
        <f t="shared" si="5"/>
        <v>53692</v>
      </c>
      <c r="AA33" s="242">
        <f t="shared" si="5"/>
        <v>54057</v>
      </c>
      <c r="AB33" s="242">
        <f t="shared" si="5"/>
        <v>54423</v>
      </c>
      <c r="AC33" s="242">
        <f t="shared" si="5"/>
        <v>54788</v>
      </c>
      <c r="AD33" s="242">
        <f t="shared" si="5"/>
        <v>55153</v>
      </c>
      <c r="AE33" s="242">
        <f t="shared" si="5"/>
        <v>55518</v>
      </c>
      <c r="AF33" s="242">
        <f t="shared" si="5"/>
        <v>55884</v>
      </c>
      <c r="AG33" s="242">
        <f t="shared" si="5"/>
        <v>56249</v>
      </c>
      <c r="AH33" s="305">
        <f t="shared" si="5"/>
        <v>56614</v>
      </c>
      <c r="AI33" s="242">
        <f t="shared" si="5"/>
        <v>56979</v>
      </c>
      <c r="AJ33" s="242">
        <f t="shared" si="5"/>
        <v>57345</v>
      </c>
      <c r="AK33" s="242">
        <f t="shared" si="5"/>
        <v>57710</v>
      </c>
      <c r="AL33" s="242">
        <f t="shared" si="5"/>
        <v>58075</v>
      </c>
      <c r="AM33" s="242">
        <f t="shared" si="5"/>
        <v>58440</v>
      </c>
      <c r="AN33" s="242">
        <f t="shared" si="5"/>
        <v>58806</v>
      </c>
      <c r="AO33" s="242">
        <f t="shared" si="5"/>
        <v>59171</v>
      </c>
      <c r="AP33" s="242">
        <f t="shared" si="5"/>
        <v>59536</v>
      </c>
    </row>
    <row r="34" spans="1:43" s="239" customFormat="1" hidden="1" x14ac:dyDescent="0.2">
      <c r="B34" s="240"/>
      <c r="C34" s="241"/>
      <c r="D34" s="238">
        <f>DATEDIF(D28,D33,"M")</f>
        <v>7</v>
      </c>
      <c r="E34" s="238">
        <f>DATEDIF(D33,E33,"M")</f>
        <v>12</v>
      </c>
      <c r="F34" s="238">
        <f t="shared" ref="F34:AP34" si="6">DATEDIF(E33,F33,"M")</f>
        <v>12</v>
      </c>
      <c r="G34" s="238">
        <f t="shared" si="6"/>
        <v>12</v>
      </c>
      <c r="H34" s="238">
        <f t="shared" si="6"/>
        <v>12</v>
      </c>
      <c r="I34" s="238">
        <f t="shared" si="6"/>
        <v>12</v>
      </c>
      <c r="J34" s="238">
        <f t="shared" si="6"/>
        <v>12</v>
      </c>
      <c r="K34" s="238">
        <f t="shared" si="6"/>
        <v>12</v>
      </c>
      <c r="L34" s="238">
        <f t="shared" si="6"/>
        <v>12</v>
      </c>
      <c r="M34" s="238">
        <f t="shared" si="6"/>
        <v>12</v>
      </c>
      <c r="N34" s="238">
        <f t="shared" si="6"/>
        <v>12</v>
      </c>
      <c r="O34" s="238">
        <f t="shared" si="6"/>
        <v>12</v>
      </c>
      <c r="P34" s="238">
        <f t="shared" si="6"/>
        <v>12</v>
      </c>
      <c r="Q34" s="238">
        <f t="shared" si="6"/>
        <v>12</v>
      </c>
      <c r="R34" s="238">
        <f t="shared" si="6"/>
        <v>12</v>
      </c>
      <c r="S34" s="238">
        <f t="shared" si="6"/>
        <v>12</v>
      </c>
      <c r="T34" s="238">
        <f t="shared" si="6"/>
        <v>12</v>
      </c>
      <c r="U34" s="238">
        <f t="shared" si="6"/>
        <v>12</v>
      </c>
      <c r="V34" s="238">
        <f t="shared" si="6"/>
        <v>12</v>
      </c>
      <c r="W34" s="238">
        <f t="shared" si="6"/>
        <v>12</v>
      </c>
      <c r="X34" s="238">
        <f t="shared" si="6"/>
        <v>12</v>
      </c>
      <c r="Y34" s="238">
        <f t="shared" si="6"/>
        <v>12</v>
      </c>
      <c r="Z34" s="238">
        <f t="shared" si="6"/>
        <v>12</v>
      </c>
      <c r="AA34" s="238">
        <f t="shared" si="6"/>
        <v>12</v>
      </c>
      <c r="AB34" s="238">
        <f t="shared" si="6"/>
        <v>12</v>
      </c>
      <c r="AC34" s="238">
        <f t="shared" si="6"/>
        <v>12</v>
      </c>
      <c r="AD34" s="238">
        <f t="shared" si="6"/>
        <v>12</v>
      </c>
      <c r="AE34" s="238">
        <f t="shared" si="6"/>
        <v>12</v>
      </c>
      <c r="AF34" s="238">
        <f t="shared" si="6"/>
        <v>12</v>
      </c>
      <c r="AG34" s="238">
        <f t="shared" si="6"/>
        <v>12</v>
      </c>
      <c r="AH34" s="304">
        <f t="shared" si="6"/>
        <v>12</v>
      </c>
      <c r="AI34" s="238">
        <f t="shared" si="6"/>
        <v>12</v>
      </c>
      <c r="AJ34" s="238">
        <f t="shared" si="6"/>
        <v>12</v>
      </c>
      <c r="AK34" s="238">
        <f t="shared" si="6"/>
        <v>12</v>
      </c>
      <c r="AL34" s="238">
        <f t="shared" si="6"/>
        <v>12</v>
      </c>
      <c r="AM34" s="238">
        <f t="shared" si="6"/>
        <v>12</v>
      </c>
      <c r="AN34" s="238">
        <f t="shared" si="6"/>
        <v>12</v>
      </c>
      <c r="AO34" s="238">
        <f t="shared" si="6"/>
        <v>12</v>
      </c>
      <c r="AP34" s="238">
        <f t="shared" si="6"/>
        <v>12</v>
      </c>
    </row>
    <row r="35" spans="1:43" s="243" customFormat="1" hidden="1" x14ac:dyDescent="0.2">
      <c r="B35" s="244"/>
      <c r="C35" s="245"/>
      <c r="D35" s="246" t="s">
        <v>19</v>
      </c>
      <c r="E35" s="246" t="str">
        <f>IF(D29-D34&gt;=0,"Implementare","Operare")</f>
        <v>Implementare</v>
      </c>
      <c r="F35" s="246" t="str">
        <f>IF($D$29-SUM(D$34:$E34)&gt;=0,"Implementare","Operare")</f>
        <v>Implementare</v>
      </c>
      <c r="G35" s="246" t="str">
        <f>IF($D$29-SUM(D$34:$F34)&gt;=0,"Implementare","Operare")</f>
        <v>Implementare</v>
      </c>
      <c r="H35" s="246" t="str">
        <f>IF($D$29-SUM(D$34:$G34)&gt;=0,"Implementare","Operare")</f>
        <v>Implementare</v>
      </c>
      <c r="I35" s="246" t="str">
        <f>IF($D$29-SUM(D$34:$H34)&gt;=0,"Implementare","Operare")</f>
        <v>Operare</v>
      </c>
      <c r="J35" s="246" t="str">
        <f>IF($D$29-SUM(D$34:$I34)&gt;=0,"Implementare","Operare")</f>
        <v>Operare</v>
      </c>
      <c r="K35" s="246" t="str">
        <f>IF($D$29-SUM(D$34:$J34)&gt;=0,"Implementare","Operare")</f>
        <v>Operare</v>
      </c>
      <c r="L35" s="246" t="str">
        <f>IF($D$29-SUM(D$34:$K34)&gt;=0,"Implementare","Operare")</f>
        <v>Operare</v>
      </c>
      <c r="M35" s="246" t="str">
        <f>IF($D$29-SUM(D$34:$L34)&gt;=0,"Implementare","Operare")</f>
        <v>Operare</v>
      </c>
      <c r="N35" s="246" t="str">
        <f>IF($D$29-SUM($D$34:M34)&gt;=0,"Implementare","Operare")</f>
        <v>Operare</v>
      </c>
      <c r="O35" s="246" t="str">
        <f>IF($D$29-SUM($D$34:N34)&gt;=0,"Implementare","Operare")</f>
        <v>Operare</v>
      </c>
      <c r="P35" s="246" t="str">
        <f>IF($D$29-SUM($D$34:O34)&gt;=0,"Implementare","Operare")</f>
        <v>Operare</v>
      </c>
      <c r="Q35" s="246" t="str">
        <f>IF($D$29-SUM($D$34:P34)&gt;=0,"Implementare","Operare")</f>
        <v>Operare</v>
      </c>
      <c r="R35" s="246" t="str">
        <f>IF($D$29-SUM($D$34:Q34)&gt;=0,"Implementare","Operare")</f>
        <v>Operare</v>
      </c>
      <c r="S35" s="246" t="str">
        <f>IF($D$29-SUM($D$34:R34)&gt;=0,"Implementare","Operare")</f>
        <v>Operare</v>
      </c>
      <c r="T35" s="246" t="str">
        <f>IF($D$29-SUM($D$34:S34)&gt;=0,"Implementare","Operare")</f>
        <v>Operare</v>
      </c>
      <c r="U35" s="246" t="str">
        <f>IF($D$29-SUM($D$34:T34)&gt;=0,"Implementare","Operare")</f>
        <v>Operare</v>
      </c>
      <c r="V35" s="246" t="str">
        <f>IF($D$29-SUM($D$34:U34)&gt;=0,"Implementare","Operare")</f>
        <v>Operare</v>
      </c>
      <c r="W35" s="246" t="str">
        <f>IF($D$29-SUM($D$34:V34)&gt;=0,"Implementare","Operare")</f>
        <v>Operare</v>
      </c>
      <c r="X35" s="246" t="str">
        <f>IF($D$29-SUM($D$34:W34)&gt;=0,"Implementare","Operare")</f>
        <v>Operare</v>
      </c>
      <c r="Y35" s="246" t="str">
        <f>IF($D$29-SUM($D$34:X34)&gt;=0,"Implementare","Operare")</f>
        <v>Operare</v>
      </c>
      <c r="Z35" s="246" t="str">
        <f>IF($D$29-SUM($D$34:Y34)&gt;=0,"Implementare","Operare")</f>
        <v>Operare</v>
      </c>
      <c r="AA35" s="246" t="str">
        <f>IF($D$29-SUM($D$34:Z34)&gt;=0,"Implementare","Operare")</f>
        <v>Operare</v>
      </c>
      <c r="AB35" s="246" t="str">
        <f>IF($D$29-SUM($D$34:AA34)&gt;=0,"Implementare","Operare")</f>
        <v>Operare</v>
      </c>
      <c r="AC35" s="246" t="str">
        <f>IF($D$29-SUM($D$34:AB34)&gt;=0,"Implementare","Operare")</f>
        <v>Operare</v>
      </c>
      <c r="AD35" s="246" t="str">
        <f>IF($D$29-SUM($D$34:AC34)&gt;=0,"Implementare","Operare")</f>
        <v>Operare</v>
      </c>
      <c r="AE35" s="246" t="str">
        <f>IF($D$29-SUM($D$34:AD34)&gt;=0,"Implementare","Operare")</f>
        <v>Operare</v>
      </c>
      <c r="AF35" s="246" t="str">
        <f>IF($D$29-SUM($D$34:AE34)&gt;=0,"Implementare","Operare")</f>
        <v>Operare</v>
      </c>
      <c r="AG35" s="246" t="str">
        <f>IF($D$29-SUM($D$34:AF34)&gt;=0,"Implementare","Operare")</f>
        <v>Operare</v>
      </c>
      <c r="AH35" s="306" t="str">
        <f>IF($D$29-SUM($D$34:AG34)&gt;=0,"Implementare","Operare")</f>
        <v>Operare</v>
      </c>
      <c r="AI35" s="246" t="str">
        <f>IF($D$29-SUM($D$34:AH34)&gt;=0,"Implementare","Operare")</f>
        <v>Operare</v>
      </c>
      <c r="AJ35" s="246" t="str">
        <f>IF($D$29-SUM($D$34:AI34)&gt;=0,"Implementare","Operare")</f>
        <v>Operare</v>
      </c>
      <c r="AK35" s="246" t="str">
        <f>IF($D$29-SUM($D$34:AJ34)&gt;=0,"Implementare","Operare")</f>
        <v>Operare</v>
      </c>
      <c r="AL35" s="246" t="str">
        <f>IF($D$29-SUM($D$34:AK34)&gt;=0,"Implementare","Operare")</f>
        <v>Operare</v>
      </c>
      <c r="AM35" s="246" t="str">
        <f>IF($D$29-SUM($D$34:AL34)&gt;=0,"Implementare","Operare")</f>
        <v>Operare</v>
      </c>
      <c r="AN35" s="246" t="str">
        <f>IF($D$29-SUM($D$34:AM34)&gt;=0,"Implementare","Operare")</f>
        <v>Operare</v>
      </c>
      <c r="AO35" s="246" t="str">
        <f>IF($D$29-SUM($D$34:AN34)&gt;=0,"Implementare","Operare")</f>
        <v>Operare</v>
      </c>
      <c r="AP35" s="246" t="str">
        <f>IF($D$29-SUM($D$34:AO34)&gt;=0,"Implementare","Operare")</f>
        <v>Operare</v>
      </c>
    </row>
    <row r="36" spans="1:43" s="247" customFormat="1" hidden="1" x14ac:dyDescent="0.2">
      <c r="B36" s="248"/>
      <c r="C36" s="249"/>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307"/>
      <c r="AI36" s="250"/>
      <c r="AJ36" s="250"/>
      <c r="AK36" s="250"/>
      <c r="AL36" s="250"/>
      <c r="AM36" s="250"/>
      <c r="AN36" s="250"/>
      <c r="AO36" s="250"/>
      <c r="AP36" s="250"/>
      <c r="AQ36" s="250"/>
    </row>
    <row r="37" spans="1:43" s="247" customFormat="1" hidden="1" x14ac:dyDescent="0.2">
      <c r="B37" s="248"/>
      <c r="C37" s="249"/>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307"/>
      <c r="AI37" s="250"/>
      <c r="AJ37" s="250"/>
      <c r="AK37" s="250"/>
      <c r="AL37" s="250"/>
      <c r="AM37" s="250"/>
      <c r="AN37" s="250"/>
      <c r="AO37" s="250"/>
      <c r="AP37" s="250"/>
      <c r="AQ37" s="250"/>
    </row>
    <row r="38" spans="1:43" s="247" customFormat="1" ht="11.4" hidden="1" customHeight="1" x14ac:dyDescent="0.2">
      <c r="B38" s="248"/>
      <c r="C38" s="249"/>
      <c r="D38" s="250">
        <v>1</v>
      </c>
      <c r="E38" s="250">
        <v>2</v>
      </c>
      <c r="F38" s="250">
        <v>3</v>
      </c>
      <c r="G38" s="250">
        <v>4</v>
      </c>
      <c r="H38" s="250">
        <v>5</v>
      </c>
      <c r="I38" s="250">
        <v>6</v>
      </c>
      <c r="J38" s="250">
        <v>7</v>
      </c>
      <c r="K38" s="250">
        <v>8</v>
      </c>
      <c r="L38" s="250">
        <v>9</v>
      </c>
      <c r="M38" s="250">
        <v>10</v>
      </c>
      <c r="N38" s="250">
        <v>11</v>
      </c>
      <c r="O38" s="250">
        <v>12</v>
      </c>
      <c r="P38" s="250">
        <v>13</v>
      </c>
      <c r="Q38" s="250">
        <v>14</v>
      </c>
      <c r="R38" s="250">
        <v>15</v>
      </c>
      <c r="S38" s="250">
        <v>16</v>
      </c>
      <c r="T38" s="250">
        <v>17</v>
      </c>
      <c r="U38" s="250">
        <v>18</v>
      </c>
      <c r="V38" s="250">
        <v>19</v>
      </c>
      <c r="W38" s="250">
        <v>20</v>
      </c>
      <c r="X38" s="250">
        <v>21</v>
      </c>
      <c r="Y38" s="250">
        <v>22</v>
      </c>
      <c r="Z38" s="250">
        <v>23</v>
      </c>
      <c r="AA38" s="250">
        <v>24</v>
      </c>
      <c r="AB38" s="250">
        <v>25</v>
      </c>
      <c r="AC38" s="250">
        <v>26</v>
      </c>
      <c r="AD38" s="250">
        <v>27</v>
      </c>
      <c r="AE38" s="250">
        <v>28</v>
      </c>
      <c r="AF38" s="250">
        <v>29</v>
      </c>
      <c r="AG38" s="250">
        <v>30</v>
      </c>
      <c r="AH38" s="307">
        <v>31</v>
      </c>
      <c r="AI38" s="250">
        <v>32</v>
      </c>
      <c r="AJ38" s="250">
        <v>33</v>
      </c>
      <c r="AK38" s="250">
        <v>34</v>
      </c>
      <c r="AL38" s="250">
        <v>35</v>
      </c>
      <c r="AM38" s="250">
        <v>36</v>
      </c>
      <c r="AN38" s="250">
        <v>37</v>
      </c>
      <c r="AO38" s="250">
        <v>38</v>
      </c>
      <c r="AP38" s="250">
        <v>39</v>
      </c>
      <c r="AQ38" s="250"/>
    </row>
    <row r="39" spans="1:43" ht="15.6" customHeight="1" x14ac:dyDescent="0.2">
      <c r="B39" s="202"/>
      <c r="C39" s="435" t="s">
        <v>78</v>
      </c>
      <c r="D39" s="435"/>
      <c r="E39" s="435"/>
      <c r="F39" s="435"/>
      <c r="G39" s="435"/>
      <c r="H39" s="435"/>
      <c r="I39" s="435"/>
      <c r="J39" s="435"/>
      <c r="K39" s="435"/>
      <c r="L39" s="435"/>
      <c r="M39" s="435"/>
      <c r="N39" s="435"/>
      <c r="O39" s="435" t="s">
        <v>78</v>
      </c>
      <c r="P39" s="435"/>
      <c r="Q39" s="435"/>
      <c r="R39" s="435"/>
      <c r="S39" s="435"/>
      <c r="T39" s="435"/>
      <c r="U39" s="435"/>
      <c r="V39" s="435"/>
      <c r="W39" s="435"/>
      <c r="X39" s="435"/>
      <c r="Y39" s="435"/>
      <c r="Z39" s="435"/>
      <c r="AA39" s="435" t="s">
        <v>78</v>
      </c>
      <c r="AB39" s="435"/>
      <c r="AC39" s="435"/>
      <c r="AD39" s="435"/>
      <c r="AE39" s="435"/>
      <c r="AF39" s="435"/>
      <c r="AG39" s="435"/>
      <c r="AH39" s="435"/>
      <c r="AI39" s="435"/>
      <c r="AJ39" s="435"/>
      <c r="AK39" s="435"/>
      <c r="AL39" s="435"/>
      <c r="AM39" s="436" t="s">
        <v>78</v>
      </c>
      <c r="AN39" s="436"/>
      <c r="AO39" s="436"/>
      <c r="AP39" s="436"/>
      <c r="AQ39" s="436"/>
    </row>
    <row r="40" spans="1:43" s="203" customFormat="1" x14ac:dyDescent="0.3">
      <c r="C40" s="251"/>
      <c r="D40" s="438" t="s">
        <v>73</v>
      </c>
      <c r="E40" s="438"/>
      <c r="F40" s="438"/>
      <c r="G40" s="438"/>
      <c r="H40" s="438"/>
      <c r="I40" s="438"/>
      <c r="J40" s="438"/>
      <c r="K40" s="438"/>
      <c r="L40" s="438"/>
      <c r="M40" s="438"/>
      <c r="N40" s="438"/>
      <c r="O40" s="438"/>
      <c r="P40" s="438"/>
      <c r="Q40" s="438"/>
      <c r="R40" s="252"/>
      <c r="S40" s="252"/>
      <c r="T40" s="252"/>
      <c r="U40" s="252"/>
      <c r="V40" s="252"/>
      <c r="W40" s="252"/>
      <c r="AH40" s="215"/>
    </row>
    <row r="41" spans="1:43" s="203" customFormat="1" x14ac:dyDescent="0.2">
      <c r="B41" s="209"/>
      <c r="C41" s="210"/>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99"/>
      <c r="AI41" s="211"/>
      <c r="AJ41" s="211"/>
      <c r="AK41" s="211"/>
      <c r="AL41" s="211"/>
      <c r="AM41" s="211"/>
      <c r="AN41" s="211"/>
      <c r="AO41" s="211"/>
      <c r="AP41" s="211"/>
      <c r="AQ41" s="211"/>
    </row>
    <row r="42" spans="1:43" s="203" customFormat="1" ht="30.6" x14ac:dyDescent="0.3">
      <c r="A42" s="203">
        <v>1</v>
      </c>
      <c r="B42" s="253">
        <f t="shared" ref="B42:B48" si="7">B5</f>
        <v>1</v>
      </c>
      <c r="C42" s="212" t="s">
        <v>256</v>
      </c>
      <c r="D42" s="213">
        <v>2000000</v>
      </c>
      <c r="E42" s="213">
        <v>2000000</v>
      </c>
      <c r="F42" s="213">
        <v>2000000</v>
      </c>
      <c r="G42" s="213">
        <v>2000000</v>
      </c>
      <c r="H42" s="213">
        <v>2000000</v>
      </c>
      <c r="I42" s="213">
        <v>2000000</v>
      </c>
      <c r="J42" s="213">
        <v>2000000</v>
      </c>
      <c r="K42" s="213">
        <v>2000000</v>
      </c>
      <c r="L42" s="213">
        <v>2000000</v>
      </c>
      <c r="M42" s="213">
        <v>2000000</v>
      </c>
      <c r="N42" s="213">
        <v>2000000</v>
      </c>
      <c r="O42" s="213">
        <v>2000000</v>
      </c>
      <c r="P42" s="213">
        <v>2000000</v>
      </c>
      <c r="Q42" s="213">
        <v>2000000</v>
      </c>
      <c r="R42" s="213">
        <v>2000000</v>
      </c>
      <c r="S42" s="213">
        <v>2000000</v>
      </c>
      <c r="T42" s="213">
        <v>2000000</v>
      </c>
      <c r="U42" s="213">
        <v>2000000</v>
      </c>
      <c r="V42" s="213">
        <v>2000000</v>
      </c>
      <c r="W42" s="213">
        <v>2000000</v>
      </c>
      <c r="X42" s="213">
        <v>2000000</v>
      </c>
      <c r="Y42" s="213">
        <v>2000000</v>
      </c>
      <c r="Z42" s="213">
        <v>2000000</v>
      </c>
      <c r="AA42" s="213">
        <v>2000000</v>
      </c>
      <c r="AB42" s="213">
        <v>2000000</v>
      </c>
      <c r="AC42" s="213">
        <v>2000000</v>
      </c>
      <c r="AD42" s="213">
        <v>2000000</v>
      </c>
      <c r="AE42" s="213">
        <v>2000000</v>
      </c>
      <c r="AF42" s="213">
        <v>2000000</v>
      </c>
      <c r="AG42" s="213">
        <v>2000000</v>
      </c>
      <c r="AH42" s="300"/>
      <c r="AI42" s="213"/>
      <c r="AJ42" s="213"/>
      <c r="AK42" s="213"/>
      <c r="AL42" s="213"/>
      <c r="AM42" s="213"/>
      <c r="AN42" s="213"/>
      <c r="AO42" s="213"/>
      <c r="AP42" s="213"/>
      <c r="AQ42" s="213"/>
    </row>
    <row r="43" spans="1:43" s="203" customFormat="1" ht="30.6" x14ac:dyDescent="0.3">
      <c r="A43" s="203">
        <v>2</v>
      </c>
      <c r="B43" s="253">
        <f t="shared" si="7"/>
        <v>2</v>
      </c>
      <c r="C43" s="212" t="s">
        <v>256</v>
      </c>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300"/>
      <c r="AI43" s="213"/>
      <c r="AJ43" s="213"/>
      <c r="AK43" s="213"/>
      <c r="AL43" s="213"/>
      <c r="AM43" s="213"/>
      <c r="AN43" s="213"/>
      <c r="AO43" s="213"/>
      <c r="AP43" s="213"/>
      <c r="AQ43" s="213"/>
    </row>
    <row r="44" spans="1:43" s="203" customFormat="1" ht="30.6" x14ac:dyDescent="0.3">
      <c r="A44" s="203">
        <v>3</v>
      </c>
      <c r="B44" s="253">
        <f t="shared" si="7"/>
        <v>3</v>
      </c>
      <c r="C44" s="212" t="s">
        <v>256</v>
      </c>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300"/>
      <c r="AI44" s="213"/>
      <c r="AJ44" s="213"/>
      <c r="AK44" s="213"/>
      <c r="AL44" s="213"/>
      <c r="AM44" s="213"/>
      <c r="AN44" s="213"/>
      <c r="AO44" s="213"/>
      <c r="AP44" s="213"/>
      <c r="AQ44" s="213"/>
    </row>
    <row r="45" spans="1:43" s="203" customFormat="1" ht="20.399999999999999" x14ac:dyDescent="0.3">
      <c r="A45" s="203">
        <v>12</v>
      </c>
      <c r="B45" s="253">
        <f t="shared" si="7"/>
        <v>4</v>
      </c>
      <c r="C45" s="222" t="str">
        <f>C8</f>
        <v xml:space="preserve">Venituri din subventii pentru investitii </v>
      </c>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300"/>
      <c r="AI45" s="213"/>
      <c r="AJ45" s="213"/>
      <c r="AK45" s="213"/>
      <c r="AL45" s="213"/>
      <c r="AM45" s="213"/>
      <c r="AN45" s="213"/>
      <c r="AO45" s="213"/>
      <c r="AP45" s="213"/>
      <c r="AQ45" s="213"/>
    </row>
    <row r="46" spans="1:43" s="254" customFormat="1" ht="40.799999999999997" x14ac:dyDescent="0.3">
      <c r="A46" s="254">
        <v>27</v>
      </c>
      <c r="B46" s="255">
        <f t="shared" si="7"/>
        <v>5</v>
      </c>
      <c r="C46" s="222" t="str">
        <f>C9</f>
        <v>Venituri din alocatii bugetare pentru intretinerea curenta (funcționarea și întreținerea curentă)</v>
      </c>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300"/>
      <c r="AI46" s="213"/>
      <c r="AJ46" s="213"/>
      <c r="AK46" s="213"/>
      <c r="AL46" s="213"/>
      <c r="AM46" s="213"/>
      <c r="AN46" s="213"/>
      <c r="AO46" s="213"/>
      <c r="AP46" s="213"/>
      <c r="AQ46" s="213"/>
    </row>
    <row r="47" spans="1:43" s="254" customFormat="1" ht="20.399999999999999" x14ac:dyDescent="0.3">
      <c r="A47" s="254">
        <v>28</v>
      </c>
      <c r="B47" s="255">
        <f t="shared" si="7"/>
        <v>6</v>
      </c>
      <c r="C47" s="222" t="str">
        <f>C10</f>
        <v>Venituri din alocatii bugetare pentru reparatii capitale</v>
      </c>
      <c r="D47" s="213">
        <v>2000</v>
      </c>
      <c r="E47" s="213">
        <v>2000</v>
      </c>
      <c r="F47" s="213">
        <v>2000</v>
      </c>
      <c r="G47" s="213">
        <v>2000</v>
      </c>
      <c r="H47" s="213">
        <v>2000</v>
      </c>
      <c r="I47" s="213">
        <v>2000</v>
      </c>
      <c r="J47" s="213">
        <v>2000</v>
      </c>
      <c r="K47" s="213">
        <v>2000</v>
      </c>
      <c r="L47" s="213">
        <v>2000</v>
      </c>
      <c r="M47" s="213">
        <v>2000</v>
      </c>
      <c r="N47" s="213">
        <v>2000</v>
      </c>
      <c r="O47" s="213">
        <v>2000</v>
      </c>
      <c r="P47" s="213">
        <v>2000</v>
      </c>
      <c r="Q47" s="213">
        <v>2000</v>
      </c>
      <c r="R47" s="213">
        <v>2000</v>
      </c>
      <c r="S47" s="213">
        <v>2000</v>
      </c>
      <c r="T47" s="213">
        <v>2000</v>
      </c>
      <c r="U47" s="213">
        <v>2000</v>
      </c>
      <c r="V47" s="213">
        <v>2000</v>
      </c>
      <c r="W47" s="213">
        <v>2000</v>
      </c>
      <c r="X47" s="213">
        <v>2000</v>
      </c>
      <c r="Y47" s="213">
        <v>2000</v>
      </c>
      <c r="Z47" s="213">
        <v>2000</v>
      </c>
      <c r="AA47" s="213">
        <v>2000</v>
      </c>
      <c r="AB47" s="213">
        <v>2000</v>
      </c>
      <c r="AC47" s="213">
        <v>2000</v>
      </c>
      <c r="AD47" s="213">
        <v>2000</v>
      </c>
      <c r="AE47" s="213">
        <v>2000</v>
      </c>
      <c r="AF47" s="213">
        <v>2000</v>
      </c>
      <c r="AG47" s="213">
        <v>2000</v>
      </c>
      <c r="AH47" s="300"/>
      <c r="AI47" s="213"/>
      <c r="AJ47" s="213"/>
      <c r="AK47" s="213"/>
      <c r="AL47" s="213"/>
      <c r="AM47" s="213"/>
      <c r="AN47" s="213"/>
      <c r="AO47" s="213"/>
      <c r="AP47" s="213"/>
      <c r="AQ47" s="213"/>
    </row>
    <row r="48" spans="1:43" s="203" customFormat="1" ht="29.4" customHeight="1" x14ac:dyDescent="0.3">
      <c r="A48" s="203">
        <v>22</v>
      </c>
      <c r="B48" s="253">
        <f t="shared" si="7"/>
        <v>7</v>
      </c>
      <c r="C48" s="222" t="str">
        <f>C11</f>
        <v>Venituri din cotizatii/donatii/sponsorizari</v>
      </c>
      <c r="D48" s="213">
        <v>3000</v>
      </c>
      <c r="E48" s="213">
        <v>3000</v>
      </c>
      <c r="F48" s="213">
        <v>3000</v>
      </c>
      <c r="G48" s="213">
        <v>3000</v>
      </c>
      <c r="H48" s="213">
        <v>3000</v>
      </c>
      <c r="I48" s="213">
        <v>3000</v>
      </c>
      <c r="J48" s="213">
        <v>3000</v>
      </c>
      <c r="K48" s="213">
        <v>3000</v>
      </c>
      <c r="L48" s="213">
        <v>3000</v>
      </c>
      <c r="M48" s="213">
        <v>3000</v>
      </c>
      <c r="N48" s="213">
        <v>3000</v>
      </c>
      <c r="O48" s="213">
        <v>3000</v>
      </c>
      <c r="P48" s="213">
        <v>3000</v>
      </c>
      <c r="Q48" s="213">
        <v>3000</v>
      </c>
      <c r="R48" s="213">
        <v>3000</v>
      </c>
      <c r="S48" s="213">
        <v>3000</v>
      </c>
      <c r="T48" s="213">
        <v>3000</v>
      </c>
      <c r="U48" s="213">
        <v>3000</v>
      </c>
      <c r="V48" s="213">
        <v>3000</v>
      </c>
      <c r="W48" s="213">
        <v>3000</v>
      </c>
      <c r="X48" s="213">
        <v>3000</v>
      </c>
      <c r="Y48" s="213">
        <v>3000</v>
      </c>
      <c r="Z48" s="213">
        <v>3000</v>
      </c>
      <c r="AA48" s="213">
        <v>3000</v>
      </c>
      <c r="AB48" s="213">
        <v>3000</v>
      </c>
      <c r="AC48" s="213">
        <v>3000</v>
      </c>
      <c r="AD48" s="213">
        <v>3000</v>
      </c>
      <c r="AE48" s="213">
        <v>3000</v>
      </c>
      <c r="AF48" s="213">
        <v>3000</v>
      </c>
      <c r="AG48" s="213">
        <v>3000</v>
      </c>
      <c r="AH48" s="300"/>
      <c r="AI48" s="213"/>
      <c r="AJ48" s="213"/>
      <c r="AK48" s="213"/>
      <c r="AL48" s="213"/>
      <c r="AM48" s="213"/>
      <c r="AN48" s="213"/>
      <c r="AO48" s="213"/>
      <c r="AP48" s="213"/>
      <c r="AQ48" s="213"/>
    </row>
    <row r="49" spans="1:43" s="216" customFormat="1" ht="26.25" customHeight="1" x14ac:dyDescent="0.2">
      <c r="B49" s="255"/>
      <c r="C49" s="218" t="str">
        <f>C12</f>
        <v>TOTAL VENITURI DIN OPERARE</v>
      </c>
      <c r="D49" s="219">
        <f>SUM(D42:D48)</f>
        <v>2005000</v>
      </c>
      <c r="E49" s="219">
        <f t="shared" ref="E49:AQ49" si="8">SUM(E42:E48)</f>
        <v>2005000</v>
      </c>
      <c r="F49" s="219">
        <f t="shared" si="8"/>
        <v>2005000</v>
      </c>
      <c r="G49" s="219">
        <f t="shared" si="8"/>
        <v>2005000</v>
      </c>
      <c r="H49" s="219">
        <f t="shared" si="8"/>
        <v>2005000</v>
      </c>
      <c r="I49" s="219">
        <f t="shared" si="8"/>
        <v>2005000</v>
      </c>
      <c r="J49" s="219">
        <f t="shared" si="8"/>
        <v>2005000</v>
      </c>
      <c r="K49" s="219">
        <f t="shared" si="8"/>
        <v>2005000</v>
      </c>
      <c r="L49" s="219">
        <f t="shared" si="8"/>
        <v>2005000</v>
      </c>
      <c r="M49" s="219">
        <f t="shared" si="8"/>
        <v>2005000</v>
      </c>
      <c r="N49" s="219">
        <f t="shared" si="8"/>
        <v>2005000</v>
      </c>
      <c r="O49" s="219">
        <f t="shared" si="8"/>
        <v>2005000</v>
      </c>
      <c r="P49" s="219">
        <f t="shared" si="8"/>
        <v>2005000</v>
      </c>
      <c r="Q49" s="219">
        <f t="shared" si="8"/>
        <v>2005000</v>
      </c>
      <c r="R49" s="219">
        <f t="shared" si="8"/>
        <v>2005000</v>
      </c>
      <c r="S49" s="219">
        <f t="shared" si="8"/>
        <v>2005000</v>
      </c>
      <c r="T49" s="219">
        <f t="shared" si="8"/>
        <v>2005000</v>
      </c>
      <c r="U49" s="219">
        <f t="shared" si="8"/>
        <v>2005000</v>
      </c>
      <c r="V49" s="219">
        <f t="shared" si="8"/>
        <v>2005000</v>
      </c>
      <c r="W49" s="219">
        <f t="shared" si="8"/>
        <v>2005000</v>
      </c>
      <c r="X49" s="219">
        <f t="shared" si="8"/>
        <v>2005000</v>
      </c>
      <c r="Y49" s="219">
        <f t="shared" si="8"/>
        <v>2005000</v>
      </c>
      <c r="Z49" s="219">
        <f t="shared" si="8"/>
        <v>2005000</v>
      </c>
      <c r="AA49" s="219">
        <f t="shared" si="8"/>
        <v>2005000</v>
      </c>
      <c r="AB49" s="219">
        <f t="shared" si="8"/>
        <v>2005000</v>
      </c>
      <c r="AC49" s="219">
        <f t="shared" si="8"/>
        <v>2005000</v>
      </c>
      <c r="AD49" s="219">
        <f t="shared" si="8"/>
        <v>2005000</v>
      </c>
      <c r="AE49" s="219">
        <f t="shared" si="8"/>
        <v>2005000</v>
      </c>
      <c r="AF49" s="219">
        <f t="shared" si="8"/>
        <v>2005000</v>
      </c>
      <c r="AG49" s="219">
        <f t="shared" si="8"/>
        <v>2005000</v>
      </c>
      <c r="AH49" s="263">
        <f t="shared" si="8"/>
        <v>0</v>
      </c>
      <c r="AI49" s="219">
        <f t="shared" si="8"/>
        <v>0</v>
      </c>
      <c r="AJ49" s="219">
        <f t="shared" si="8"/>
        <v>0</v>
      </c>
      <c r="AK49" s="219">
        <f t="shared" si="8"/>
        <v>0</v>
      </c>
      <c r="AL49" s="219">
        <f t="shared" si="8"/>
        <v>0</v>
      </c>
      <c r="AM49" s="219">
        <f t="shared" si="8"/>
        <v>0</v>
      </c>
      <c r="AN49" s="219">
        <f t="shared" si="8"/>
        <v>0</v>
      </c>
      <c r="AO49" s="219">
        <f t="shared" si="8"/>
        <v>0</v>
      </c>
      <c r="AP49" s="219">
        <f t="shared" si="8"/>
        <v>0</v>
      </c>
      <c r="AQ49" s="219">
        <f t="shared" si="8"/>
        <v>0</v>
      </c>
    </row>
    <row r="50" spans="1:43" s="216" customFormat="1" x14ac:dyDescent="0.2">
      <c r="B50" s="256"/>
      <c r="C50" s="257"/>
      <c r="D50" s="225"/>
      <c r="E50" s="225"/>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63"/>
      <c r="AI50" s="225"/>
      <c r="AJ50" s="225"/>
      <c r="AK50" s="225"/>
      <c r="AL50" s="225"/>
      <c r="AM50" s="225"/>
      <c r="AN50" s="225"/>
      <c r="AO50" s="225"/>
      <c r="AP50" s="225"/>
      <c r="AQ50" s="225"/>
    </row>
    <row r="51" spans="1:43" s="220" customFormat="1" ht="30.6" x14ac:dyDescent="0.3">
      <c r="A51" s="220">
        <v>1</v>
      </c>
      <c r="B51" s="222">
        <f t="shared" ref="B51:C56" si="9">B14</f>
        <v>1</v>
      </c>
      <c r="C51" s="222" t="str">
        <f t="shared" si="9"/>
        <v>Cheltuieli cu materiile prime,  materialele consumabile, materiale</v>
      </c>
      <c r="D51" s="213">
        <v>2000000</v>
      </c>
      <c r="E51" s="213">
        <v>2000000</v>
      </c>
      <c r="F51" s="213">
        <v>2000000</v>
      </c>
      <c r="G51" s="213">
        <v>2000000</v>
      </c>
      <c r="H51" s="213">
        <v>2000000</v>
      </c>
      <c r="I51" s="213">
        <v>2000000</v>
      </c>
      <c r="J51" s="213">
        <v>2000000</v>
      </c>
      <c r="K51" s="213">
        <v>2000000</v>
      </c>
      <c r="L51" s="213">
        <v>2000000</v>
      </c>
      <c r="M51" s="213">
        <v>2000000</v>
      </c>
      <c r="N51" s="213">
        <v>2000000</v>
      </c>
      <c r="O51" s="213">
        <v>2000000</v>
      </c>
      <c r="P51" s="213">
        <v>2000000</v>
      </c>
      <c r="Q51" s="213">
        <v>2000000</v>
      </c>
      <c r="R51" s="213">
        <v>2000000</v>
      </c>
      <c r="S51" s="213">
        <v>2000000</v>
      </c>
      <c r="T51" s="213">
        <v>2000000</v>
      </c>
      <c r="U51" s="213">
        <v>2000000</v>
      </c>
      <c r="V51" s="213">
        <v>2000000</v>
      </c>
      <c r="W51" s="213">
        <v>2000000</v>
      </c>
      <c r="X51" s="213">
        <v>2000000</v>
      </c>
      <c r="Y51" s="213">
        <v>2000000</v>
      </c>
      <c r="Z51" s="213">
        <v>2000000</v>
      </c>
      <c r="AA51" s="213">
        <v>2000000</v>
      </c>
      <c r="AB51" s="213">
        <v>2000000</v>
      </c>
      <c r="AC51" s="213">
        <v>2000000</v>
      </c>
      <c r="AD51" s="213">
        <v>2000000</v>
      </c>
      <c r="AE51" s="213">
        <v>2000000</v>
      </c>
      <c r="AF51" s="213">
        <v>2000000</v>
      </c>
      <c r="AG51" s="213">
        <v>2000000</v>
      </c>
      <c r="AH51" s="300"/>
      <c r="AI51" s="213"/>
      <c r="AJ51" s="213"/>
      <c r="AK51" s="213"/>
      <c r="AL51" s="213"/>
      <c r="AM51" s="213"/>
      <c r="AN51" s="213"/>
      <c r="AO51" s="213"/>
      <c r="AP51" s="213"/>
      <c r="AQ51" s="213"/>
    </row>
    <row r="52" spans="1:43" s="220" customFormat="1" ht="17.399999999999999" customHeight="1" x14ac:dyDescent="0.3">
      <c r="A52" s="220">
        <v>2</v>
      </c>
      <c r="B52" s="222">
        <f t="shared" si="9"/>
        <v>2</v>
      </c>
      <c r="C52" s="222" t="str">
        <f t="shared" si="9"/>
        <v>Cheltuieli privind utilitatile</v>
      </c>
      <c r="D52" s="213">
        <v>0</v>
      </c>
      <c r="E52" s="213">
        <v>0</v>
      </c>
      <c r="F52" s="213">
        <v>0</v>
      </c>
      <c r="G52" s="213">
        <v>0</v>
      </c>
      <c r="H52" s="213">
        <v>0</v>
      </c>
      <c r="I52" s="213">
        <v>0</v>
      </c>
      <c r="J52" s="213">
        <v>0</v>
      </c>
      <c r="K52" s="213">
        <v>0</v>
      </c>
      <c r="L52" s="213">
        <v>0</v>
      </c>
      <c r="M52" s="213">
        <v>0</v>
      </c>
      <c r="N52" s="213">
        <v>0</v>
      </c>
      <c r="O52" s="213">
        <v>0</v>
      </c>
      <c r="P52" s="213">
        <v>0</v>
      </c>
      <c r="Q52" s="213">
        <v>0</v>
      </c>
      <c r="R52" s="213">
        <v>0</v>
      </c>
      <c r="S52" s="213">
        <v>0</v>
      </c>
      <c r="T52" s="213">
        <v>0</v>
      </c>
      <c r="U52" s="213">
        <v>0</v>
      </c>
      <c r="V52" s="213">
        <v>0</v>
      </c>
      <c r="W52" s="213">
        <v>0</v>
      </c>
      <c r="X52" s="213">
        <v>0</v>
      </c>
      <c r="Y52" s="213">
        <v>0</v>
      </c>
      <c r="Z52" s="213">
        <v>0</v>
      </c>
      <c r="AA52" s="213">
        <v>0</v>
      </c>
      <c r="AB52" s="213">
        <v>0</v>
      </c>
      <c r="AC52" s="213">
        <v>0</v>
      </c>
      <c r="AD52" s="213">
        <v>0</v>
      </c>
      <c r="AE52" s="213">
        <v>0</v>
      </c>
      <c r="AF52" s="213">
        <v>0</v>
      </c>
      <c r="AG52" s="213">
        <v>0</v>
      </c>
      <c r="AH52" s="300"/>
      <c r="AI52" s="213"/>
      <c r="AJ52" s="213"/>
      <c r="AK52" s="213"/>
      <c r="AL52" s="213"/>
      <c r="AM52" s="213"/>
      <c r="AN52" s="213"/>
      <c r="AO52" s="213"/>
      <c r="AP52" s="213"/>
      <c r="AQ52" s="213"/>
    </row>
    <row r="53" spans="1:43" s="220" customFormat="1" ht="30.6" x14ac:dyDescent="0.3">
      <c r="A53" s="220">
        <v>3</v>
      </c>
      <c r="B53" s="222">
        <f t="shared" si="9"/>
        <v>3</v>
      </c>
      <c r="C53" s="222" t="str">
        <f t="shared" si="9"/>
        <v>Cheltuieli cu servicii externalizate pentru operarea infrastructurii</v>
      </c>
      <c r="D53" s="213">
        <v>0</v>
      </c>
      <c r="E53" s="213">
        <v>0</v>
      </c>
      <c r="F53" s="213">
        <v>0</v>
      </c>
      <c r="G53" s="213">
        <v>0</v>
      </c>
      <c r="H53" s="213">
        <v>0</v>
      </c>
      <c r="I53" s="213">
        <v>0</v>
      </c>
      <c r="J53" s="213">
        <v>0</v>
      </c>
      <c r="K53" s="213">
        <v>0</v>
      </c>
      <c r="L53" s="213">
        <v>0</v>
      </c>
      <c r="M53" s="213">
        <v>0</v>
      </c>
      <c r="N53" s="213">
        <v>0</v>
      </c>
      <c r="O53" s="213">
        <v>0</v>
      </c>
      <c r="P53" s="213">
        <v>0</v>
      </c>
      <c r="Q53" s="213">
        <v>0</v>
      </c>
      <c r="R53" s="213">
        <v>0</v>
      </c>
      <c r="S53" s="213">
        <v>0</v>
      </c>
      <c r="T53" s="213">
        <v>0</v>
      </c>
      <c r="U53" s="213">
        <v>0</v>
      </c>
      <c r="V53" s="213">
        <v>0</v>
      </c>
      <c r="W53" s="213">
        <v>0</v>
      </c>
      <c r="X53" s="213">
        <v>0</v>
      </c>
      <c r="Y53" s="213">
        <v>0</v>
      </c>
      <c r="Z53" s="213">
        <v>0</v>
      </c>
      <c r="AA53" s="213">
        <v>0</v>
      </c>
      <c r="AB53" s="213">
        <v>0</v>
      </c>
      <c r="AC53" s="213">
        <v>0</v>
      </c>
      <c r="AD53" s="213">
        <v>0</v>
      </c>
      <c r="AE53" s="213">
        <v>0</v>
      </c>
      <c r="AF53" s="213">
        <v>0</v>
      </c>
      <c r="AG53" s="213">
        <v>0</v>
      </c>
      <c r="AH53" s="300"/>
      <c r="AI53" s="213"/>
      <c r="AJ53" s="213"/>
      <c r="AK53" s="213"/>
      <c r="AL53" s="213"/>
      <c r="AM53" s="213"/>
      <c r="AN53" s="213"/>
      <c r="AO53" s="213"/>
      <c r="AP53" s="213"/>
      <c r="AQ53" s="213"/>
    </row>
    <row r="54" spans="1:43" s="220" customFormat="1" ht="30.6" x14ac:dyDescent="0.3">
      <c r="A54" s="220">
        <v>4</v>
      </c>
      <c r="B54" s="222">
        <f t="shared" si="9"/>
        <v>4</v>
      </c>
      <c r="C54" s="222" t="str">
        <f t="shared" si="9"/>
        <v>Cheltuieli personalul inclusiv cheltuieli cu asigurarile si protectia sociala</v>
      </c>
      <c r="D54" s="213">
        <v>0</v>
      </c>
      <c r="E54" s="213">
        <v>0</v>
      </c>
      <c r="F54" s="213">
        <v>0</v>
      </c>
      <c r="G54" s="213">
        <v>0</v>
      </c>
      <c r="H54" s="213">
        <v>0</v>
      </c>
      <c r="I54" s="213">
        <v>0</v>
      </c>
      <c r="J54" s="213">
        <v>0</v>
      </c>
      <c r="K54" s="213">
        <v>0</v>
      </c>
      <c r="L54" s="213">
        <v>0</v>
      </c>
      <c r="M54" s="213">
        <v>0</v>
      </c>
      <c r="N54" s="213">
        <v>0</v>
      </c>
      <c r="O54" s="213">
        <v>0</v>
      </c>
      <c r="P54" s="213">
        <v>0</v>
      </c>
      <c r="Q54" s="213">
        <v>0</v>
      </c>
      <c r="R54" s="213">
        <v>0</v>
      </c>
      <c r="S54" s="213">
        <v>0</v>
      </c>
      <c r="T54" s="213">
        <v>0</v>
      </c>
      <c r="U54" s="213">
        <v>0</v>
      </c>
      <c r="V54" s="213">
        <v>0</v>
      </c>
      <c r="W54" s="213">
        <v>0</v>
      </c>
      <c r="X54" s="213">
        <v>0</v>
      </c>
      <c r="Y54" s="213">
        <v>0</v>
      </c>
      <c r="Z54" s="213">
        <v>0</v>
      </c>
      <c r="AA54" s="213">
        <v>0</v>
      </c>
      <c r="AB54" s="213">
        <v>0</v>
      </c>
      <c r="AC54" s="213">
        <v>0</v>
      </c>
      <c r="AD54" s="213">
        <v>0</v>
      </c>
      <c r="AE54" s="213">
        <v>0</v>
      </c>
      <c r="AF54" s="213">
        <v>0</v>
      </c>
      <c r="AG54" s="213">
        <v>0</v>
      </c>
      <c r="AH54" s="300"/>
      <c r="AI54" s="213"/>
      <c r="AJ54" s="213"/>
      <c r="AK54" s="213"/>
      <c r="AL54" s="213"/>
      <c r="AM54" s="213"/>
      <c r="AN54" s="213"/>
      <c r="AO54" s="213"/>
      <c r="AP54" s="213"/>
      <c r="AQ54" s="213"/>
    </row>
    <row r="55" spans="1:43" ht="30.6" x14ac:dyDescent="0.2">
      <c r="A55" s="220">
        <v>14</v>
      </c>
      <c r="B55" s="222">
        <f t="shared" si="9"/>
        <v>5</v>
      </c>
      <c r="C55" s="222" t="str">
        <f t="shared" si="9"/>
        <v>Cheltuieli de mentenanta, intretinere, reparatii capitale, administrare</v>
      </c>
      <c r="D55" s="213">
        <v>5000</v>
      </c>
      <c r="E55" s="213">
        <v>5000</v>
      </c>
      <c r="F55" s="213">
        <v>5000</v>
      </c>
      <c r="G55" s="213">
        <v>5000</v>
      </c>
      <c r="H55" s="213">
        <v>5000</v>
      </c>
      <c r="I55" s="213">
        <v>5000</v>
      </c>
      <c r="J55" s="213">
        <v>5000</v>
      </c>
      <c r="K55" s="213">
        <v>5000</v>
      </c>
      <c r="L55" s="213">
        <v>5000</v>
      </c>
      <c r="M55" s="213">
        <v>5000</v>
      </c>
      <c r="N55" s="213">
        <v>5000</v>
      </c>
      <c r="O55" s="213">
        <v>5000</v>
      </c>
      <c r="P55" s="213">
        <v>5000</v>
      </c>
      <c r="Q55" s="213">
        <v>5000</v>
      </c>
      <c r="R55" s="213">
        <v>5000</v>
      </c>
      <c r="S55" s="213">
        <v>5000</v>
      </c>
      <c r="T55" s="213">
        <v>5000</v>
      </c>
      <c r="U55" s="213">
        <v>5000</v>
      </c>
      <c r="V55" s="213">
        <v>5000</v>
      </c>
      <c r="W55" s="213">
        <v>5000</v>
      </c>
      <c r="X55" s="213">
        <v>5000</v>
      </c>
      <c r="Y55" s="213">
        <v>5000</v>
      </c>
      <c r="Z55" s="213">
        <v>5000</v>
      </c>
      <c r="AA55" s="213">
        <v>5000</v>
      </c>
      <c r="AB55" s="213">
        <v>5000</v>
      </c>
      <c r="AC55" s="213">
        <v>5000</v>
      </c>
      <c r="AD55" s="213">
        <v>5000</v>
      </c>
      <c r="AE55" s="213">
        <v>5000</v>
      </c>
      <c r="AF55" s="213">
        <v>5000</v>
      </c>
      <c r="AG55" s="213">
        <v>5000</v>
      </c>
      <c r="AH55" s="300"/>
      <c r="AI55" s="213"/>
      <c r="AJ55" s="213"/>
      <c r="AK55" s="213"/>
      <c r="AL55" s="213"/>
      <c r="AM55" s="213"/>
      <c r="AN55" s="213"/>
      <c r="AO55" s="213"/>
      <c r="AP55" s="213"/>
      <c r="AQ55" s="213"/>
    </row>
    <row r="56" spans="1:43" s="220" customFormat="1" ht="15" customHeight="1" x14ac:dyDescent="0.3">
      <c r="A56" s="220">
        <v>20</v>
      </c>
      <c r="B56" s="222">
        <f t="shared" si="9"/>
        <v>6</v>
      </c>
      <c r="C56" s="222" t="str">
        <f t="shared" si="9"/>
        <v>Alte cheltuieli operationale</v>
      </c>
      <c r="D56" s="213">
        <v>0</v>
      </c>
      <c r="E56" s="213">
        <v>0</v>
      </c>
      <c r="F56" s="213">
        <v>0</v>
      </c>
      <c r="G56" s="213">
        <v>0</v>
      </c>
      <c r="H56" s="213">
        <v>0</v>
      </c>
      <c r="I56" s="213">
        <v>0</v>
      </c>
      <c r="J56" s="213">
        <v>0</v>
      </c>
      <c r="K56" s="213">
        <v>0</v>
      </c>
      <c r="L56" s="213">
        <v>0</v>
      </c>
      <c r="M56" s="213">
        <v>0</v>
      </c>
      <c r="N56" s="213">
        <v>0</v>
      </c>
      <c r="O56" s="213">
        <v>0</v>
      </c>
      <c r="P56" s="213">
        <v>0</v>
      </c>
      <c r="Q56" s="213">
        <v>0</v>
      </c>
      <c r="R56" s="213">
        <v>0</v>
      </c>
      <c r="S56" s="213">
        <v>0</v>
      </c>
      <c r="T56" s="213">
        <v>0</v>
      </c>
      <c r="U56" s="213">
        <v>0</v>
      </c>
      <c r="V56" s="213">
        <v>0</v>
      </c>
      <c r="W56" s="213">
        <v>0</v>
      </c>
      <c r="X56" s="213">
        <v>0</v>
      </c>
      <c r="Y56" s="213">
        <v>0</v>
      </c>
      <c r="Z56" s="213">
        <v>0</v>
      </c>
      <c r="AA56" s="213">
        <v>0</v>
      </c>
      <c r="AB56" s="213">
        <v>0</v>
      </c>
      <c r="AC56" s="213">
        <v>0</v>
      </c>
      <c r="AD56" s="213">
        <v>0</v>
      </c>
      <c r="AE56" s="213">
        <v>0</v>
      </c>
      <c r="AF56" s="213">
        <v>0</v>
      </c>
      <c r="AG56" s="213">
        <v>0</v>
      </c>
      <c r="AH56" s="300"/>
      <c r="AI56" s="213"/>
      <c r="AJ56" s="213"/>
      <c r="AK56" s="213"/>
      <c r="AL56" s="213"/>
      <c r="AM56" s="213"/>
      <c r="AN56" s="213"/>
      <c r="AO56" s="213"/>
      <c r="AP56" s="213"/>
      <c r="AQ56" s="213"/>
    </row>
    <row r="57" spans="1:43" s="220" customFormat="1" ht="38.4" customHeight="1" x14ac:dyDescent="0.3">
      <c r="B57" s="222">
        <f>B20</f>
        <v>6</v>
      </c>
      <c r="C57" s="223" t="s">
        <v>83</v>
      </c>
      <c r="D57" s="213">
        <v>0</v>
      </c>
      <c r="E57" s="213">
        <v>0</v>
      </c>
      <c r="F57" s="213">
        <v>0</v>
      </c>
      <c r="G57" s="213">
        <v>0</v>
      </c>
      <c r="H57" s="213">
        <v>0</v>
      </c>
      <c r="I57" s="213">
        <v>0</v>
      </c>
      <c r="J57" s="213">
        <v>0</v>
      </c>
      <c r="K57" s="213">
        <v>0</v>
      </c>
      <c r="L57" s="213">
        <v>0</v>
      </c>
      <c r="M57" s="213">
        <v>0</v>
      </c>
      <c r="N57" s="213">
        <v>0</v>
      </c>
      <c r="O57" s="213">
        <v>0</v>
      </c>
      <c r="P57" s="213">
        <v>0</v>
      </c>
      <c r="Q57" s="213">
        <v>0</v>
      </c>
      <c r="R57" s="213">
        <v>0</v>
      </c>
      <c r="S57" s="213">
        <v>0</v>
      </c>
      <c r="T57" s="213">
        <v>0</v>
      </c>
      <c r="U57" s="213">
        <v>0</v>
      </c>
      <c r="V57" s="213">
        <v>0</v>
      </c>
      <c r="W57" s="213">
        <v>0</v>
      </c>
      <c r="X57" s="213">
        <v>0</v>
      </c>
      <c r="Y57" s="213">
        <v>0</v>
      </c>
      <c r="Z57" s="213">
        <v>0</v>
      </c>
      <c r="AA57" s="213">
        <v>0</v>
      </c>
      <c r="AB57" s="213">
        <v>0</v>
      </c>
      <c r="AC57" s="213">
        <v>0</v>
      </c>
      <c r="AD57" s="213">
        <v>0</v>
      </c>
      <c r="AE57" s="213">
        <v>0</v>
      </c>
      <c r="AF57" s="213">
        <v>0</v>
      </c>
      <c r="AG57" s="213">
        <v>0</v>
      </c>
      <c r="AH57" s="300"/>
      <c r="AI57" s="213"/>
      <c r="AJ57" s="213"/>
      <c r="AK57" s="213"/>
      <c r="AL57" s="213"/>
      <c r="AM57" s="213"/>
      <c r="AN57" s="213"/>
      <c r="AO57" s="213"/>
      <c r="AP57" s="213"/>
      <c r="AQ57" s="213"/>
    </row>
    <row r="58" spans="1:43" s="216" customFormat="1" ht="30" customHeight="1" x14ac:dyDescent="0.2">
      <c r="B58" s="218"/>
      <c r="C58" s="218" t="str">
        <f>C21</f>
        <v>TOTAL CHELTUIELI DIN OPERARE</v>
      </c>
      <c r="D58" s="219">
        <f>SUM(D51:D57)</f>
        <v>2005000</v>
      </c>
      <c r="E58" s="219">
        <f t="shared" ref="E58:AQ58" si="10">SUM(E51:E57)</f>
        <v>2005000</v>
      </c>
      <c r="F58" s="219">
        <f t="shared" si="10"/>
        <v>2005000</v>
      </c>
      <c r="G58" s="219">
        <f t="shared" si="10"/>
        <v>2005000</v>
      </c>
      <c r="H58" s="219">
        <f t="shared" si="10"/>
        <v>2005000</v>
      </c>
      <c r="I58" s="219">
        <f t="shared" si="10"/>
        <v>2005000</v>
      </c>
      <c r="J58" s="219">
        <f t="shared" si="10"/>
        <v>2005000</v>
      </c>
      <c r="K58" s="219">
        <f t="shared" si="10"/>
        <v>2005000</v>
      </c>
      <c r="L58" s="219">
        <f t="shared" si="10"/>
        <v>2005000</v>
      </c>
      <c r="M58" s="219">
        <f t="shared" si="10"/>
        <v>2005000</v>
      </c>
      <c r="N58" s="219">
        <f t="shared" si="10"/>
        <v>2005000</v>
      </c>
      <c r="O58" s="219">
        <f t="shared" si="10"/>
        <v>2005000</v>
      </c>
      <c r="P58" s="219">
        <f t="shared" si="10"/>
        <v>2005000</v>
      </c>
      <c r="Q58" s="219">
        <f t="shared" si="10"/>
        <v>2005000</v>
      </c>
      <c r="R58" s="219">
        <f t="shared" si="10"/>
        <v>2005000</v>
      </c>
      <c r="S58" s="219">
        <f t="shared" si="10"/>
        <v>2005000</v>
      </c>
      <c r="T58" s="219">
        <f t="shared" si="10"/>
        <v>2005000</v>
      </c>
      <c r="U58" s="219">
        <f t="shared" si="10"/>
        <v>2005000</v>
      </c>
      <c r="V58" s="219">
        <f t="shared" si="10"/>
        <v>2005000</v>
      </c>
      <c r="W58" s="219">
        <f t="shared" si="10"/>
        <v>2005000</v>
      </c>
      <c r="X58" s="219">
        <f t="shared" si="10"/>
        <v>2005000</v>
      </c>
      <c r="Y58" s="219">
        <f t="shared" si="10"/>
        <v>2005000</v>
      </c>
      <c r="Z58" s="219">
        <f t="shared" si="10"/>
        <v>2005000</v>
      </c>
      <c r="AA58" s="219">
        <f t="shared" si="10"/>
        <v>2005000</v>
      </c>
      <c r="AB58" s="219">
        <f t="shared" si="10"/>
        <v>2005000</v>
      </c>
      <c r="AC58" s="219">
        <f t="shared" si="10"/>
        <v>2005000</v>
      </c>
      <c r="AD58" s="219">
        <f t="shared" si="10"/>
        <v>2005000</v>
      </c>
      <c r="AE58" s="219">
        <f t="shared" si="10"/>
        <v>2005000</v>
      </c>
      <c r="AF58" s="219">
        <f t="shared" si="10"/>
        <v>2005000</v>
      </c>
      <c r="AG58" s="219">
        <f t="shared" si="10"/>
        <v>2005000</v>
      </c>
      <c r="AH58" s="263">
        <f t="shared" si="10"/>
        <v>0</v>
      </c>
      <c r="AI58" s="219">
        <f t="shared" si="10"/>
        <v>0</v>
      </c>
      <c r="AJ58" s="219">
        <f t="shared" si="10"/>
        <v>0</v>
      </c>
      <c r="AK58" s="219">
        <f t="shared" si="10"/>
        <v>0</v>
      </c>
      <c r="AL58" s="219">
        <f t="shared" si="10"/>
        <v>0</v>
      </c>
      <c r="AM58" s="219">
        <f t="shared" si="10"/>
        <v>0</v>
      </c>
      <c r="AN58" s="219">
        <f t="shared" si="10"/>
        <v>0</v>
      </c>
      <c r="AO58" s="219">
        <f t="shared" si="10"/>
        <v>0</v>
      </c>
      <c r="AP58" s="219">
        <f t="shared" si="10"/>
        <v>0</v>
      </c>
      <c r="AQ58" s="219">
        <f t="shared" si="10"/>
        <v>0</v>
      </c>
    </row>
    <row r="59" spans="1:43" s="216" customFormat="1" ht="31.2" customHeight="1" x14ac:dyDescent="0.2">
      <c r="B59" s="222"/>
      <c r="C59" s="224" t="str">
        <f>C22</f>
        <v>FLUX DE NUMERAR NET DIN ACTIVITATEA DE OPERARE</v>
      </c>
      <c r="D59" s="225">
        <f t="shared" ref="D59:AQ59" si="11">D49-D58</f>
        <v>0</v>
      </c>
      <c r="E59" s="225">
        <f t="shared" si="11"/>
        <v>0</v>
      </c>
      <c r="F59" s="225">
        <f t="shared" si="11"/>
        <v>0</v>
      </c>
      <c r="G59" s="225">
        <f t="shared" si="11"/>
        <v>0</v>
      </c>
      <c r="H59" s="225">
        <f t="shared" si="11"/>
        <v>0</v>
      </c>
      <c r="I59" s="225">
        <f t="shared" si="11"/>
        <v>0</v>
      </c>
      <c r="J59" s="225">
        <f t="shared" si="11"/>
        <v>0</v>
      </c>
      <c r="K59" s="225">
        <f t="shared" si="11"/>
        <v>0</v>
      </c>
      <c r="L59" s="225">
        <f t="shared" si="11"/>
        <v>0</v>
      </c>
      <c r="M59" s="225">
        <f t="shared" si="11"/>
        <v>0</v>
      </c>
      <c r="N59" s="225">
        <f t="shared" si="11"/>
        <v>0</v>
      </c>
      <c r="O59" s="225">
        <f t="shared" si="11"/>
        <v>0</v>
      </c>
      <c r="P59" s="225">
        <f t="shared" si="11"/>
        <v>0</v>
      </c>
      <c r="Q59" s="225">
        <f t="shared" si="11"/>
        <v>0</v>
      </c>
      <c r="R59" s="225">
        <f t="shared" si="11"/>
        <v>0</v>
      </c>
      <c r="S59" s="225">
        <f t="shared" si="11"/>
        <v>0</v>
      </c>
      <c r="T59" s="225">
        <f t="shared" si="11"/>
        <v>0</v>
      </c>
      <c r="U59" s="225">
        <f t="shared" si="11"/>
        <v>0</v>
      </c>
      <c r="V59" s="225">
        <f t="shared" si="11"/>
        <v>0</v>
      </c>
      <c r="W59" s="225">
        <f t="shared" si="11"/>
        <v>0</v>
      </c>
      <c r="X59" s="225">
        <f t="shared" si="11"/>
        <v>0</v>
      </c>
      <c r="Y59" s="225">
        <f t="shared" si="11"/>
        <v>0</v>
      </c>
      <c r="Z59" s="225">
        <f t="shared" si="11"/>
        <v>0</v>
      </c>
      <c r="AA59" s="225">
        <f t="shared" si="11"/>
        <v>0</v>
      </c>
      <c r="AB59" s="225">
        <f t="shared" si="11"/>
        <v>0</v>
      </c>
      <c r="AC59" s="225">
        <f t="shared" si="11"/>
        <v>0</v>
      </c>
      <c r="AD59" s="225">
        <f t="shared" si="11"/>
        <v>0</v>
      </c>
      <c r="AE59" s="225">
        <f t="shared" si="11"/>
        <v>0</v>
      </c>
      <c r="AF59" s="225">
        <f t="shared" si="11"/>
        <v>0</v>
      </c>
      <c r="AG59" s="225">
        <f t="shared" si="11"/>
        <v>0</v>
      </c>
      <c r="AH59" s="263">
        <f t="shared" si="11"/>
        <v>0</v>
      </c>
      <c r="AI59" s="225">
        <f t="shared" si="11"/>
        <v>0</v>
      </c>
      <c r="AJ59" s="225">
        <f t="shared" si="11"/>
        <v>0</v>
      </c>
      <c r="AK59" s="225">
        <f t="shared" si="11"/>
        <v>0</v>
      </c>
      <c r="AL59" s="225">
        <f t="shared" si="11"/>
        <v>0</v>
      </c>
      <c r="AM59" s="225">
        <f t="shared" si="11"/>
        <v>0</v>
      </c>
      <c r="AN59" s="225">
        <f t="shared" si="11"/>
        <v>0</v>
      </c>
      <c r="AO59" s="225">
        <f t="shared" si="11"/>
        <v>0</v>
      </c>
      <c r="AP59" s="225">
        <f t="shared" si="11"/>
        <v>0</v>
      </c>
      <c r="AQ59" s="225">
        <f t="shared" si="11"/>
        <v>0</v>
      </c>
    </row>
    <row r="60" spans="1:43" s="258" customFormat="1" ht="24.6" customHeight="1" x14ac:dyDescent="0.2">
      <c r="B60" s="259"/>
      <c r="C60" s="260"/>
      <c r="D60" s="261"/>
      <c r="E60" s="261"/>
      <c r="F60" s="261"/>
      <c r="G60" s="261"/>
      <c r="H60" s="261"/>
      <c r="I60" s="261"/>
      <c r="J60" s="261"/>
      <c r="K60" s="261"/>
      <c r="L60" s="261"/>
      <c r="M60" s="261"/>
      <c r="N60" s="261"/>
      <c r="O60" s="261"/>
      <c r="P60" s="261"/>
      <c r="Q60" s="261"/>
      <c r="R60" s="261"/>
      <c r="S60" s="261"/>
      <c r="T60" s="261"/>
      <c r="U60" s="261"/>
      <c r="V60" s="261"/>
      <c r="W60" s="261"/>
      <c r="X60" s="261"/>
      <c r="Y60" s="261"/>
      <c r="Z60" s="261"/>
      <c r="AA60" s="261"/>
      <c r="AB60" s="261"/>
      <c r="AC60" s="261"/>
      <c r="AD60" s="261"/>
      <c r="AE60" s="261"/>
      <c r="AF60" s="261"/>
      <c r="AG60" s="261"/>
      <c r="AH60" s="261"/>
      <c r="AI60" s="261"/>
      <c r="AJ60" s="261"/>
      <c r="AK60" s="261"/>
      <c r="AL60" s="261"/>
      <c r="AM60" s="261"/>
      <c r="AN60" s="261"/>
      <c r="AO60" s="261"/>
      <c r="AP60" s="261"/>
      <c r="AQ60" s="261"/>
    </row>
    <row r="61" spans="1:43" s="258" customFormat="1" ht="13.2" customHeight="1" x14ac:dyDescent="0.2">
      <c r="B61" s="259"/>
      <c r="C61" s="260"/>
      <c r="D61" s="261"/>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c r="AI61" s="261"/>
      <c r="AJ61" s="261"/>
      <c r="AK61" s="261"/>
      <c r="AL61" s="261"/>
      <c r="AM61" s="261"/>
      <c r="AN61" s="261"/>
      <c r="AO61" s="261"/>
      <c r="AP61" s="261"/>
      <c r="AQ61" s="261"/>
    </row>
    <row r="62" spans="1:43" s="258" customFormat="1" x14ac:dyDescent="0.2">
      <c r="B62" s="259"/>
      <c r="C62" s="262" t="s">
        <v>269</v>
      </c>
      <c r="D62" s="263">
        <f>Buget_cerere!N88</f>
        <v>0</v>
      </c>
      <c r="E62" s="263">
        <f>Buget_cerere!O88</f>
        <v>0</v>
      </c>
      <c r="F62" s="263">
        <f>Buget_cerere!P88</f>
        <v>0</v>
      </c>
      <c r="G62" s="263">
        <f>Buget_cerere!Q88</f>
        <v>0</v>
      </c>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c r="AI62" s="261"/>
      <c r="AJ62" s="261"/>
      <c r="AK62" s="261"/>
      <c r="AL62" s="261"/>
      <c r="AM62" s="261"/>
      <c r="AN62" s="261"/>
      <c r="AO62" s="261"/>
      <c r="AP62" s="261"/>
      <c r="AQ62" s="261"/>
    </row>
    <row r="63" spans="1:43" s="258" customFormat="1" ht="20.399999999999999" x14ac:dyDescent="0.2">
      <c r="B63" s="259"/>
      <c r="C63" s="262" t="s">
        <v>18</v>
      </c>
      <c r="D63" s="263" t="str">
        <f>Buget_cerere!N99</f>
        <v/>
      </c>
      <c r="E63" s="263" t="str">
        <f>Buget_cerere!O99</f>
        <v/>
      </c>
      <c r="F63" s="263" t="str">
        <f>Buget_cerere!P99</f>
        <v/>
      </c>
      <c r="G63" s="263" t="str">
        <f>Buget_cerere!Q99</f>
        <v/>
      </c>
      <c r="H63" s="261"/>
      <c r="I63" s="261"/>
      <c r="J63" s="261"/>
      <c r="K63" s="261"/>
      <c r="L63" s="264"/>
      <c r="M63" s="261"/>
      <c r="N63" s="261"/>
      <c r="O63" s="261"/>
      <c r="P63" s="261"/>
      <c r="Q63" s="261"/>
      <c r="R63" s="261"/>
      <c r="S63" s="261"/>
      <c r="T63" s="261"/>
      <c r="U63" s="261"/>
      <c r="V63" s="261"/>
      <c r="W63" s="261"/>
      <c r="X63" s="261"/>
      <c r="Y63" s="261"/>
      <c r="Z63" s="261"/>
      <c r="AA63" s="261"/>
      <c r="AB63" s="261"/>
      <c r="AC63" s="261"/>
      <c r="AD63" s="261"/>
      <c r="AE63" s="261"/>
      <c r="AF63" s="261"/>
      <c r="AG63" s="261"/>
      <c r="AH63" s="261"/>
      <c r="AI63" s="261"/>
      <c r="AJ63" s="261"/>
      <c r="AK63" s="261"/>
      <c r="AL63" s="261"/>
      <c r="AM63" s="261"/>
      <c r="AN63" s="261"/>
      <c r="AO63" s="261"/>
      <c r="AP63" s="261"/>
      <c r="AQ63" s="261"/>
    </row>
    <row r="64" spans="1:43" s="258" customFormat="1" ht="37.200000000000003" customHeight="1" x14ac:dyDescent="0.2">
      <c r="B64" s="259"/>
      <c r="C64" s="262" t="s">
        <v>261</v>
      </c>
      <c r="D64" s="263" t="e">
        <f>Buget_cerere!N100</f>
        <v>#DIV/0!</v>
      </c>
      <c r="E64" s="263" t="e">
        <f>Buget_cerere!O100</f>
        <v>#DIV/0!</v>
      </c>
      <c r="F64" s="263" t="e">
        <f>Buget_cerere!P100</f>
        <v>#DIV/0!</v>
      </c>
      <c r="G64" s="263" t="e">
        <f>Buget_cerere!Q100</f>
        <v>#DIV/0!</v>
      </c>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c r="AI64" s="261"/>
      <c r="AJ64" s="261"/>
      <c r="AK64" s="261"/>
      <c r="AL64" s="261"/>
      <c r="AM64" s="261"/>
      <c r="AN64" s="261"/>
      <c r="AO64" s="261"/>
      <c r="AP64" s="261"/>
      <c r="AQ64" s="261"/>
    </row>
    <row r="65" spans="2:43" s="258" customFormat="1" ht="19.2" customHeight="1" x14ac:dyDescent="0.2">
      <c r="B65" s="259"/>
      <c r="C65" s="262" t="s">
        <v>113</v>
      </c>
      <c r="D65" s="263">
        <f>Buget_cerere!N101</f>
        <v>0</v>
      </c>
      <c r="E65" s="263">
        <f>Buget_cerere!O101</f>
        <v>0</v>
      </c>
      <c r="F65" s="263">
        <f>Buget_cerere!P101</f>
        <v>0</v>
      </c>
      <c r="G65" s="263">
        <f>Buget_cerere!Q101</f>
        <v>0</v>
      </c>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c r="AG65" s="261"/>
      <c r="AH65" s="261"/>
      <c r="AI65" s="261"/>
      <c r="AJ65" s="261"/>
      <c r="AK65" s="261"/>
      <c r="AL65" s="261"/>
      <c r="AM65" s="261"/>
      <c r="AN65" s="261"/>
      <c r="AO65" s="261"/>
      <c r="AP65" s="261"/>
      <c r="AQ65" s="261"/>
    </row>
    <row r="66" spans="2:43" s="258" customFormat="1" ht="30.6" x14ac:dyDescent="0.2">
      <c r="B66" s="259"/>
      <c r="C66" s="262" t="s">
        <v>262</v>
      </c>
      <c r="D66" s="263" t="e">
        <f>Buget_cerere!N102</f>
        <v>#DIV/0!</v>
      </c>
      <c r="E66" s="263" t="e">
        <f>Buget_cerere!O102</f>
        <v>#DIV/0!</v>
      </c>
      <c r="F66" s="263" t="e">
        <f>Buget_cerere!P102</f>
        <v>#DIV/0!</v>
      </c>
      <c r="G66" s="263" t="e">
        <f>Buget_cerere!Q102</f>
        <v>#DIV/0!</v>
      </c>
      <c r="H66" s="261"/>
      <c r="I66" s="261"/>
      <c r="J66" s="261"/>
      <c r="K66" s="261"/>
      <c r="L66" s="261"/>
      <c r="M66" s="261"/>
      <c r="N66" s="261"/>
      <c r="O66" s="261"/>
      <c r="P66" s="261"/>
      <c r="Q66" s="261"/>
      <c r="R66" s="261"/>
      <c r="S66" s="261"/>
      <c r="T66" s="261"/>
      <c r="U66" s="261"/>
      <c r="V66" s="261"/>
      <c r="W66" s="261"/>
      <c r="X66" s="261"/>
      <c r="Y66" s="261"/>
      <c r="Z66" s="261"/>
      <c r="AA66" s="261"/>
      <c r="AB66" s="261"/>
      <c r="AC66" s="261"/>
      <c r="AD66" s="261"/>
      <c r="AE66" s="261"/>
      <c r="AF66" s="261"/>
      <c r="AG66" s="261"/>
      <c r="AH66" s="261"/>
      <c r="AI66" s="261"/>
      <c r="AJ66" s="261"/>
      <c r="AK66" s="261"/>
      <c r="AL66" s="261"/>
      <c r="AM66" s="261"/>
      <c r="AN66" s="261"/>
      <c r="AO66" s="261"/>
      <c r="AP66" s="261"/>
      <c r="AQ66" s="261"/>
    </row>
    <row r="67" spans="2:43" s="258" customFormat="1" ht="20.399999999999999" x14ac:dyDescent="0.2">
      <c r="B67" s="259"/>
      <c r="C67" s="262" t="s">
        <v>265</v>
      </c>
      <c r="D67" s="263">
        <f>Buget_cerere!N103</f>
        <v>0</v>
      </c>
      <c r="E67" s="263">
        <f>Buget_cerere!O103</f>
        <v>0</v>
      </c>
      <c r="F67" s="263">
        <f>Buget_cerere!P103</f>
        <v>0</v>
      </c>
      <c r="G67" s="263">
        <f>Buget_cerere!Q103</f>
        <v>0</v>
      </c>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1"/>
      <c r="AN67" s="261"/>
      <c r="AO67" s="261"/>
      <c r="AP67" s="261"/>
      <c r="AQ67" s="261"/>
    </row>
    <row r="68" spans="2:43" s="258" customFormat="1" ht="20.399999999999999" x14ac:dyDescent="0.2">
      <c r="B68" s="259"/>
      <c r="C68" s="262" t="s">
        <v>74</v>
      </c>
      <c r="D68" s="263" t="e">
        <f>D63+D64</f>
        <v>#VALUE!</v>
      </c>
      <c r="E68" s="263" t="e">
        <f t="shared" ref="E68:G68" si="12">E63+E64</f>
        <v>#VALUE!</v>
      </c>
      <c r="F68" s="263" t="e">
        <f t="shared" si="12"/>
        <v>#VALUE!</v>
      </c>
      <c r="G68" s="263" t="e">
        <f t="shared" si="12"/>
        <v>#VALUE!</v>
      </c>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1"/>
      <c r="AN68" s="261"/>
      <c r="AO68" s="261"/>
      <c r="AP68" s="261"/>
      <c r="AQ68" s="261"/>
    </row>
    <row r="69" spans="2:43" s="258" customFormat="1" x14ac:dyDescent="0.2">
      <c r="B69" s="259"/>
      <c r="C69" s="260"/>
      <c r="D69" s="265"/>
      <c r="E69" s="265"/>
      <c r="F69" s="265"/>
      <c r="G69" s="265"/>
      <c r="H69" s="261"/>
      <c r="I69" s="261"/>
      <c r="J69" s="261"/>
      <c r="K69" s="261"/>
      <c r="L69" s="261"/>
      <c r="M69" s="261"/>
      <c r="N69" s="261"/>
      <c r="O69" s="261"/>
      <c r="P69" s="261"/>
      <c r="Q69" s="261"/>
      <c r="R69" s="261"/>
      <c r="S69" s="261"/>
      <c r="T69" s="261"/>
      <c r="U69" s="261"/>
      <c r="V69" s="261"/>
      <c r="W69" s="261"/>
      <c r="X69" s="261"/>
      <c r="Y69" s="261"/>
      <c r="Z69" s="261"/>
      <c r="AA69" s="261"/>
      <c r="AB69" s="261"/>
      <c r="AC69" s="261"/>
      <c r="AD69" s="261"/>
      <c r="AE69" s="261"/>
      <c r="AF69" s="261"/>
      <c r="AG69" s="261"/>
      <c r="AH69" s="261"/>
      <c r="AI69" s="261"/>
      <c r="AJ69" s="261"/>
      <c r="AK69" s="261"/>
      <c r="AL69" s="261"/>
      <c r="AM69" s="261"/>
      <c r="AN69" s="261"/>
      <c r="AO69" s="261"/>
      <c r="AP69" s="261"/>
      <c r="AQ69" s="261"/>
    </row>
    <row r="70" spans="2:43" s="258" customFormat="1" ht="19.95" customHeight="1" x14ac:dyDescent="0.2">
      <c r="B70" s="259"/>
      <c r="C70" s="224" t="s">
        <v>268</v>
      </c>
      <c r="D70" s="225"/>
      <c r="E70" s="225"/>
      <c r="F70" s="225"/>
      <c r="G70" s="225"/>
      <c r="H70" s="225"/>
      <c r="I70" s="225"/>
      <c r="J70" s="225"/>
      <c r="K70" s="225"/>
      <c r="L70" s="225"/>
      <c r="M70" s="225"/>
      <c r="N70" s="225"/>
      <c r="O70" s="225"/>
      <c r="P70" s="225"/>
      <c r="Q70" s="225"/>
      <c r="R70" s="225"/>
      <c r="S70" s="225"/>
      <c r="T70" s="225"/>
      <c r="U70" s="225"/>
      <c r="V70" s="225"/>
      <c r="W70" s="225"/>
      <c r="X70" s="225"/>
      <c r="Y70" s="225"/>
      <c r="Z70" s="225"/>
      <c r="AA70" s="225"/>
      <c r="AB70" s="225"/>
      <c r="AC70" s="225"/>
      <c r="AD70" s="225"/>
      <c r="AE70" s="225"/>
      <c r="AF70" s="225"/>
      <c r="AG70" s="225"/>
      <c r="AH70" s="263"/>
      <c r="AI70" s="225"/>
      <c r="AJ70" s="225"/>
      <c r="AK70" s="225"/>
      <c r="AL70" s="225"/>
      <c r="AM70" s="225"/>
      <c r="AN70" s="225"/>
      <c r="AO70" s="225"/>
      <c r="AP70" s="225"/>
      <c r="AQ70" s="225"/>
    </row>
    <row r="71" spans="2:43" s="258" customFormat="1" ht="20.399999999999999" x14ac:dyDescent="0.2">
      <c r="B71" s="259"/>
      <c r="C71" s="262" t="s">
        <v>266</v>
      </c>
      <c r="D71" s="266">
        <v>0</v>
      </c>
      <c r="E71" s="266">
        <v>0</v>
      </c>
      <c r="F71" s="266">
        <v>0</v>
      </c>
      <c r="G71" s="266">
        <v>0</v>
      </c>
      <c r="H71" s="266">
        <v>0</v>
      </c>
      <c r="I71" s="266">
        <v>0</v>
      </c>
      <c r="J71" s="266">
        <v>0</v>
      </c>
      <c r="K71" s="266">
        <v>0</v>
      </c>
      <c r="L71" s="266">
        <v>0</v>
      </c>
      <c r="M71" s="266">
        <v>0</v>
      </c>
      <c r="N71" s="266">
        <v>0</v>
      </c>
      <c r="O71" s="266">
        <v>0</v>
      </c>
      <c r="P71" s="266">
        <v>0</v>
      </c>
      <c r="Q71" s="266">
        <v>0</v>
      </c>
      <c r="R71" s="266">
        <v>0</v>
      </c>
      <c r="S71" s="266">
        <v>0</v>
      </c>
      <c r="T71" s="266">
        <v>0</v>
      </c>
      <c r="U71" s="266">
        <v>0</v>
      </c>
      <c r="V71" s="266">
        <v>0</v>
      </c>
      <c r="W71" s="266">
        <v>0</v>
      </c>
      <c r="X71" s="266">
        <v>0</v>
      </c>
      <c r="Y71" s="266">
        <v>0</v>
      </c>
      <c r="Z71" s="266">
        <v>0</v>
      </c>
      <c r="AA71" s="266">
        <v>0</v>
      </c>
      <c r="AB71" s="266">
        <v>0</v>
      </c>
      <c r="AC71" s="266">
        <v>0</v>
      </c>
      <c r="AD71" s="266">
        <v>0</v>
      </c>
      <c r="AE71" s="266">
        <v>0</v>
      </c>
      <c r="AF71" s="266">
        <v>0</v>
      </c>
      <c r="AG71" s="266">
        <v>0</v>
      </c>
      <c r="AH71" s="308"/>
      <c r="AI71" s="266"/>
      <c r="AJ71" s="266"/>
      <c r="AK71" s="266"/>
      <c r="AL71" s="266"/>
      <c r="AM71" s="266"/>
      <c r="AN71" s="266"/>
      <c r="AO71" s="266"/>
      <c r="AP71" s="266"/>
      <c r="AQ71" s="266"/>
    </row>
    <row r="72" spans="2:43" s="258" customFormat="1" ht="20.399999999999999" x14ac:dyDescent="0.2">
      <c r="B72" s="259"/>
      <c r="C72" s="262" t="s">
        <v>267</v>
      </c>
      <c r="D72" s="267">
        <v>0</v>
      </c>
      <c r="E72" s="267">
        <v>0</v>
      </c>
      <c r="F72" s="267">
        <v>0</v>
      </c>
      <c r="G72" s="267">
        <v>0</v>
      </c>
      <c r="H72" s="267">
        <v>0</v>
      </c>
      <c r="I72" s="267">
        <v>0</v>
      </c>
      <c r="J72" s="267">
        <v>0</v>
      </c>
      <c r="K72" s="267">
        <v>0</v>
      </c>
      <c r="L72" s="267">
        <v>0</v>
      </c>
      <c r="M72" s="267">
        <v>0</v>
      </c>
      <c r="N72" s="267">
        <v>0</v>
      </c>
      <c r="O72" s="267">
        <v>0</v>
      </c>
      <c r="P72" s="267">
        <v>0</v>
      </c>
      <c r="Q72" s="267">
        <v>0</v>
      </c>
      <c r="R72" s="267">
        <v>0</v>
      </c>
      <c r="S72" s="267">
        <v>0</v>
      </c>
      <c r="T72" s="267">
        <v>0</v>
      </c>
      <c r="U72" s="267">
        <v>0</v>
      </c>
      <c r="V72" s="267">
        <v>0</v>
      </c>
      <c r="W72" s="267">
        <v>0</v>
      </c>
      <c r="X72" s="267">
        <v>0</v>
      </c>
      <c r="Y72" s="267">
        <v>0</v>
      </c>
      <c r="Z72" s="267">
        <v>0</v>
      </c>
      <c r="AA72" s="267">
        <v>0</v>
      </c>
      <c r="AB72" s="267">
        <v>0</v>
      </c>
      <c r="AC72" s="267">
        <v>0</v>
      </c>
      <c r="AD72" s="267">
        <v>0</v>
      </c>
      <c r="AE72" s="267">
        <v>0</v>
      </c>
      <c r="AF72" s="267">
        <v>0</v>
      </c>
      <c r="AG72" s="267">
        <v>0</v>
      </c>
      <c r="AH72" s="309"/>
      <c r="AI72" s="267"/>
      <c r="AJ72" s="267"/>
      <c r="AK72" s="267"/>
      <c r="AL72" s="267"/>
      <c r="AM72" s="267"/>
      <c r="AN72" s="267"/>
      <c r="AO72" s="267"/>
      <c r="AP72" s="267"/>
      <c r="AQ72" s="267"/>
    </row>
    <row r="73" spans="2:43" s="258" customFormat="1" ht="30.6" x14ac:dyDescent="0.2">
      <c r="B73" s="259"/>
      <c r="C73" s="224" t="s">
        <v>115</v>
      </c>
      <c r="D73" s="225">
        <f>D71+D72</f>
        <v>0</v>
      </c>
      <c r="E73" s="225">
        <f t="shared" ref="E73:AQ73" si="13">E71+E72</f>
        <v>0</v>
      </c>
      <c r="F73" s="225">
        <f t="shared" si="13"/>
        <v>0</v>
      </c>
      <c r="G73" s="225">
        <f t="shared" si="13"/>
        <v>0</v>
      </c>
      <c r="H73" s="225">
        <f>H71+H72</f>
        <v>0</v>
      </c>
      <c r="I73" s="225">
        <f t="shared" si="13"/>
        <v>0</v>
      </c>
      <c r="J73" s="225">
        <f t="shared" si="13"/>
        <v>0</v>
      </c>
      <c r="K73" s="225">
        <f t="shared" si="13"/>
        <v>0</v>
      </c>
      <c r="L73" s="225">
        <f t="shared" si="13"/>
        <v>0</v>
      </c>
      <c r="M73" s="225">
        <f t="shared" si="13"/>
        <v>0</v>
      </c>
      <c r="N73" s="225">
        <f t="shared" si="13"/>
        <v>0</v>
      </c>
      <c r="O73" s="225">
        <f t="shared" si="13"/>
        <v>0</v>
      </c>
      <c r="P73" s="225">
        <f t="shared" si="13"/>
        <v>0</v>
      </c>
      <c r="Q73" s="225">
        <f t="shared" si="13"/>
        <v>0</v>
      </c>
      <c r="R73" s="225">
        <f t="shared" si="13"/>
        <v>0</v>
      </c>
      <c r="S73" s="225">
        <f t="shared" si="13"/>
        <v>0</v>
      </c>
      <c r="T73" s="225">
        <f t="shared" si="13"/>
        <v>0</v>
      </c>
      <c r="U73" s="225">
        <f t="shared" si="13"/>
        <v>0</v>
      </c>
      <c r="V73" s="225">
        <f t="shared" si="13"/>
        <v>0</v>
      </c>
      <c r="W73" s="225">
        <f t="shared" si="13"/>
        <v>0</v>
      </c>
      <c r="X73" s="225">
        <f t="shared" si="13"/>
        <v>0</v>
      </c>
      <c r="Y73" s="225">
        <f t="shared" si="13"/>
        <v>0</v>
      </c>
      <c r="Z73" s="225">
        <f t="shared" si="13"/>
        <v>0</v>
      </c>
      <c r="AA73" s="225">
        <f t="shared" si="13"/>
        <v>0</v>
      </c>
      <c r="AB73" s="225">
        <f t="shared" si="13"/>
        <v>0</v>
      </c>
      <c r="AC73" s="225">
        <f t="shared" si="13"/>
        <v>0</v>
      </c>
      <c r="AD73" s="225">
        <f t="shared" si="13"/>
        <v>0</v>
      </c>
      <c r="AE73" s="225">
        <f t="shared" si="13"/>
        <v>0</v>
      </c>
      <c r="AF73" s="225">
        <f t="shared" si="13"/>
        <v>0</v>
      </c>
      <c r="AG73" s="225">
        <f t="shared" si="13"/>
        <v>0</v>
      </c>
      <c r="AH73" s="263">
        <f t="shared" si="13"/>
        <v>0</v>
      </c>
      <c r="AI73" s="225">
        <f t="shared" si="13"/>
        <v>0</v>
      </c>
      <c r="AJ73" s="225">
        <f t="shared" si="13"/>
        <v>0</v>
      </c>
      <c r="AK73" s="225">
        <f t="shared" si="13"/>
        <v>0</v>
      </c>
      <c r="AL73" s="225">
        <f t="shared" si="13"/>
        <v>0</v>
      </c>
      <c r="AM73" s="225">
        <f t="shared" si="13"/>
        <v>0</v>
      </c>
      <c r="AN73" s="225">
        <f t="shared" si="13"/>
        <v>0</v>
      </c>
      <c r="AO73" s="225">
        <f t="shared" si="13"/>
        <v>0</v>
      </c>
      <c r="AP73" s="225">
        <f t="shared" si="13"/>
        <v>0</v>
      </c>
      <c r="AQ73" s="225">
        <f t="shared" si="13"/>
        <v>0</v>
      </c>
    </row>
    <row r="74" spans="2:43" s="258" customFormat="1" x14ac:dyDescent="0.2">
      <c r="B74" s="259"/>
      <c r="C74" s="262" t="s">
        <v>116</v>
      </c>
      <c r="D74" s="263" t="e">
        <f>D59-D62+D63+D64-D73</f>
        <v>#VALUE!</v>
      </c>
      <c r="E74" s="263" t="e">
        <f t="shared" ref="E74:R74" si="14">E59-E62+E63+E64-E73</f>
        <v>#VALUE!</v>
      </c>
      <c r="F74" s="263" t="e">
        <f t="shared" si="14"/>
        <v>#VALUE!</v>
      </c>
      <c r="G74" s="263" t="e">
        <f t="shared" si="14"/>
        <v>#VALUE!</v>
      </c>
      <c r="H74" s="263">
        <f t="shared" si="14"/>
        <v>0</v>
      </c>
      <c r="I74" s="263">
        <f t="shared" si="14"/>
        <v>0</v>
      </c>
      <c r="J74" s="263">
        <f t="shared" si="14"/>
        <v>0</v>
      </c>
      <c r="K74" s="263">
        <f t="shared" si="14"/>
        <v>0</v>
      </c>
      <c r="L74" s="263">
        <f t="shared" si="14"/>
        <v>0</v>
      </c>
      <c r="M74" s="263">
        <f t="shared" si="14"/>
        <v>0</v>
      </c>
      <c r="N74" s="263">
        <f t="shared" si="14"/>
        <v>0</v>
      </c>
      <c r="O74" s="263">
        <f t="shared" si="14"/>
        <v>0</v>
      </c>
      <c r="P74" s="263">
        <f t="shared" si="14"/>
        <v>0</v>
      </c>
      <c r="Q74" s="263">
        <f t="shared" si="14"/>
        <v>0</v>
      </c>
      <c r="R74" s="263">
        <f t="shared" si="14"/>
        <v>0</v>
      </c>
      <c r="S74" s="263">
        <f t="shared" ref="S74" si="15">S59-S62+S63+S64-S73</f>
        <v>0</v>
      </c>
      <c r="T74" s="263">
        <f t="shared" ref="T74" si="16">T59-T62+T63+T64-T73</f>
        <v>0</v>
      </c>
      <c r="U74" s="263">
        <f t="shared" ref="U74" si="17">U59-U62+U63+U64-U73</f>
        <v>0</v>
      </c>
      <c r="V74" s="263">
        <f t="shared" ref="V74" si="18">V59-V62+V63+V64-V73</f>
        <v>0</v>
      </c>
      <c r="W74" s="263">
        <f t="shared" ref="W74" si="19">W59-W62+W63+W64-W73</f>
        <v>0</v>
      </c>
      <c r="X74" s="263">
        <f t="shared" ref="X74" si="20">X59-X62+X63+X64-X73</f>
        <v>0</v>
      </c>
      <c r="Y74" s="263">
        <f t="shared" ref="Y74" si="21">Y59-Y62+Y63+Y64-Y73</f>
        <v>0</v>
      </c>
      <c r="Z74" s="263">
        <f t="shared" ref="Z74" si="22">Z59-Z62+Z63+Z64-Z73</f>
        <v>0</v>
      </c>
      <c r="AA74" s="263">
        <f t="shared" ref="AA74" si="23">AA59-AA62+AA63+AA64-AA73</f>
        <v>0</v>
      </c>
      <c r="AB74" s="263">
        <f t="shared" ref="AB74" si="24">AB59-AB62+AB63+AB64-AB73</f>
        <v>0</v>
      </c>
      <c r="AC74" s="263">
        <f t="shared" ref="AC74" si="25">AC59-AC62+AC63+AC64-AC73</f>
        <v>0</v>
      </c>
      <c r="AD74" s="263">
        <f t="shared" ref="AD74" si="26">AD59-AD62+AD63+AD64-AD73</f>
        <v>0</v>
      </c>
      <c r="AE74" s="263">
        <f t="shared" ref="AE74:AF74" si="27">AE59-AE62+AE63+AE64-AE73</f>
        <v>0</v>
      </c>
      <c r="AF74" s="263">
        <f t="shared" si="27"/>
        <v>0</v>
      </c>
      <c r="AG74" s="263">
        <f>AG59-AG62+AG63+AG64-AG73</f>
        <v>0</v>
      </c>
      <c r="AH74" s="263">
        <f t="shared" ref="AH74:AQ74" si="28">AH59-AH62+AH63+AH64-AH73</f>
        <v>0</v>
      </c>
      <c r="AI74" s="263">
        <f t="shared" si="28"/>
        <v>0</v>
      </c>
      <c r="AJ74" s="263">
        <f t="shared" si="28"/>
        <v>0</v>
      </c>
      <c r="AK74" s="263">
        <f t="shared" si="28"/>
        <v>0</v>
      </c>
      <c r="AL74" s="263">
        <f t="shared" si="28"/>
        <v>0</v>
      </c>
      <c r="AM74" s="263">
        <f t="shared" si="28"/>
        <v>0</v>
      </c>
      <c r="AN74" s="263">
        <f t="shared" si="28"/>
        <v>0</v>
      </c>
      <c r="AO74" s="263">
        <f t="shared" si="28"/>
        <v>0</v>
      </c>
      <c r="AP74" s="263">
        <f t="shared" si="28"/>
        <v>0</v>
      </c>
      <c r="AQ74" s="263">
        <f t="shared" si="28"/>
        <v>0</v>
      </c>
    </row>
    <row r="75" spans="2:43" s="258" customFormat="1" ht="20.399999999999999" x14ac:dyDescent="0.2">
      <c r="B75" s="259"/>
      <c r="C75" s="262" t="s">
        <v>117</v>
      </c>
      <c r="D75" s="263" t="e">
        <f>D74</f>
        <v>#VALUE!</v>
      </c>
      <c r="E75" s="263" t="e">
        <f t="shared" ref="E75:AF75" si="29">E74+D75</f>
        <v>#VALUE!</v>
      </c>
      <c r="F75" s="263" t="e">
        <f t="shared" si="29"/>
        <v>#VALUE!</v>
      </c>
      <c r="G75" s="263" t="e">
        <f t="shared" si="29"/>
        <v>#VALUE!</v>
      </c>
      <c r="H75" s="263" t="e">
        <f t="shared" si="29"/>
        <v>#VALUE!</v>
      </c>
      <c r="I75" s="263" t="e">
        <f t="shared" si="29"/>
        <v>#VALUE!</v>
      </c>
      <c r="J75" s="263" t="e">
        <f t="shared" si="29"/>
        <v>#VALUE!</v>
      </c>
      <c r="K75" s="263" t="e">
        <f t="shared" si="29"/>
        <v>#VALUE!</v>
      </c>
      <c r="L75" s="263" t="e">
        <f t="shared" si="29"/>
        <v>#VALUE!</v>
      </c>
      <c r="M75" s="263" t="e">
        <f t="shared" si="29"/>
        <v>#VALUE!</v>
      </c>
      <c r="N75" s="263" t="e">
        <f t="shared" si="29"/>
        <v>#VALUE!</v>
      </c>
      <c r="O75" s="263" t="e">
        <f t="shared" si="29"/>
        <v>#VALUE!</v>
      </c>
      <c r="P75" s="263" t="e">
        <f t="shared" si="29"/>
        <v>#VALUE!</v>
      </c>
      <c r="Q75" s="263" t="e">
        <f t="shared" si="29"/>
        <v>#VALUE!</v>
      </c>
      <c r="R75" s="263" t="e">
        <f t="shared" si="29"/>
        <v>#VALUE!</v>
      </c>
      <c r="S75" s="263" t="e">
        <f t="shared" si="29"/>
        <v>#VALUE!</v>
      </c>
      <c r="T75" s="263" t="e">
        <f t="shared" si="29"/>
        <v>#VALUE!</v>
      </c>
      <c r="U75" s="263" t="e">
        <f t="shared" si="29"/>
        <v>#VALUE!</v>
      </c>
      <c r="V75" s="263" t="e">
        <f t="shared" si="29"/>
        <v>#VALUE!</v>
      </c>
      <c r="W75" s="263" t="e">
        <f t="shared" si="29"/>
        <v>#VALUE!</v>
      </c>
      <c r="X75" s="263" t="e">
        <f t="shared" si="29"/>
        <v>#VALUE!</v>
      </c>
      <c r="Y75" s="263" t="e">
        <f t="shared" si="29"/>
        <v>#VALUE!</v>
      </c>
      <c r="Z75" s="263" t="e">
        <f t="shared" si="29"/>
        <v>#VALUE!</v>
      </c>
      <c r="AA75" s="263" t="e">
        <f t="shared" si="29"/>
        <v>#VALUE!</v>
      </c>
      <c r="AB75" s="263" t="e">
        <f t="shared" si="29"/>
        <v>#VALUE!</v>
      </c>
      <c r="AC75" s="263" t="e">
        <f t="shared" si="29"/>
        <v>#VALUE!</v>
      </c>
      <c r="AD75" s="263" t="e">
        <f t="shared" si="29"/>
        <v>#VALUE!</v>
      </c>
      <c r="AE75" s="263" t="e">
        <f t="shared" si="29"/>
        <v>#VALUE!</v>
      </c>
      <c r="AF75" s="263" t="e">
        <f t="shared" si="29"/>
        <v>#VALUE!</v>
      </c>
      <c r="AG75" s="263" t="e">
        <f>AG74+AF75</f>
        <v>#VALUE!</v>
      </c>
      <c r="AH75" s="263" t="e">
        <f t="shared" ref="AH75:AP75" si="30">AH74+AG75</f>
        <v>#VALUE!</v>
      </c>
      <c r="AI75" s="263" t="e">
        <f t="shared" si="30"/>
        <v>#VALUE!</v>
      </c>
      <c r="AJ75" s="263" t="e">
        <f t="shared" si="30"/>
        <v>#VALUE!</v>
      </c>
      <c r="AK75" s="263" t="e">
        <f t="shared" si="30"/>
        <v>#VALUE!</v>
      </c>
      <c r="AL75" s="263" t="e">
        <f t="shared" si="30"/>
        <v>#VALUE!</v>
      </c>
      <c r="AM75" s="263" t="e">
        <f t="shared" si="30"/>
        <v>#VALUE!</v>
      </c>
      <c r="AN75" s="263" t="e">
        <f t="shared" si="30"/>
        <v>#VALUE!</v>
      </c>
      <c r="AO75" s="263" t="e">
        <f t="shared" si="30"/>
        <v>#VALUE!</v>
      </c>
      <c r="AP75" s="263" t="e">
        <f t="shared" si="30"/>
        <v>#VALUE!</v>
      </c>
      <c r="AQ75" s="263" t="e">
        <f>AQ74+AP75</f>
        <v>#VALUE!</v>
      </c>
    </row>
    <row r="76" spans="2:43" s="258" customFormat="1" x14ac:dyDescent="0.2">
      <c r="B76" s="259"/>
      <c r="C76" s="260"/>
      <c r="D76" s="261"/>
      <c r="E76" s="261"/>
      <c r="F76" s="261"/>
      <c r="G76" s="261"/>
      <c r="H76" s="261"/>
      <c r="I76" s="261"/>
      <c r="J76" s="261"/>
      <c r="K76" s="261"/>
      <c r="L76" s="261"/>
      <c r="M76" s="261"/>
      <c r="N76" s="261"/>
      <c r="O76" s="261"/>
      <c r="P76" s="261"/>
      <c r="Q76" s="261"/>
      <c r="R76" s="261"/>
      <c r="S76" s="261"/>
      <c r="T76" s="261"/>
      <c r="U76" s="261"/>
      <c r="V76" s="261"/>
      <c r="W76" s="261"/>
      <c r="X76" s="261"/>
      <c r="Y76" s="261"/>
      <c r="Z76" s="261"/>
      <c r="AA76" s="261"/>
      <c r="AB76" s="261"/>
      <c r="AC76" s="261"/>
      <c r="AD76" s="261"/>
      <c r="AE76" s="261"/>
      <c r="AF76" s="261"/>
      <c r="AG76" s="261"/>
      <c r="AH76" s="261"/>
      <c r="AI76" s="261"/>
      <c r="AJ76" s="261"/>
      <c r="AK76" s="261"/>
      <c r="AL76" s="261"/>
      <c r="AM76" s="261"/>
      <c r="AN76" s="261"/>
      <c r="AO76" s="261"/>
      <c r="AP76" s="261"/>
      <c r="AQ76" s="261"/>
    </row>
    <row r="77" spans="2:43" x14ac:dyDescent="0.2">
      <c r="C77" s="268" t="s">
        <v>274</v>
      </c>
      <c r="D77" s="269" t="e">
        <f>IF(ROUND(D74,0)&lt;0,"Not sustainable", "OK")</f>
        <v>#VALUE!</v>
      </c>
      <c r="E77" s="269" t="e">
        <f t="shared" ref="E77:AF77" si="31">IF(ROUND(E74,0)&lt;0,"Not sustainable", "OK")</f>
        <v>#VALUE!</v>
      </c>
      <c r="F77" s="269" t="e">
        <f t="shared" si="31"/>
        <v>#VALUE!</v>
      </c>
      <c r="G77" s="269" t="e">
        <f t="shared" si="31"/>
        <v>#VALUE!</v>
      </c>
      <c r="H77" s="269" t="str">
        <f t="shared" si="31"/>
        <v>OK</v>
      </c>
      <c r="I77" s="269" t="str">
        <f t="shared" si="31"/>
        <v>OK</v>
      </c>
      <c r="J77" s="269" t="str">
        <f t="shared" si="31"/>
        <v>OK</v>
      </c>
      <c r="K77" s="269" t="str">
        <f t="shared" si="31"/>
        <v>OK</v>
      </c>
      <c r="L77" s="269" t="str">
        <f t="shared" si="31"/>
        <v>OK</v>
      </c>
      <c r="M77" s="269" t="str">
        <f t="shared" si="31"/>
        <v>OK</v>
      </c>
      <c r="N77" s="269" t="str">
        <f t="shared" si="31"/>
        <v>OK</v>
      </c>
      <c r="O77" s="269" t="str">
        <f t="shared" si="31"/>
        <v>OK</v>
      </c>
      <c r="P77" s="269" t="str">
        <f t="shared" si="31"/>
        <v>OK</v>
      </c>
      <c r="Q77" s="269" t="str">
        <f t="shared" si="31"/>
        <v>OK</v>
      </c>
      <c r="R77" s="269" t="str">
        <f t="shared" si="31"/>
        <v>OK</v>
      </c>
      <c r="S77" s="269" t="str">
        <f t="shared" si="31"/>
        <v>OK</v>
      </c>
      <c r="T77" s="269" t="str">
        <f t="shared" si="31"/>
        <v>OK</v>
      </c>
      <c r="U77" s="269" t="str">
        <f t="shared" si="31"/>
        <v>OK</v>
      </c>
      <c r="V77" s="269" t="str">
        <f t="shared" si="31"/>
        <v>OK</v>
      </c>
      <c r="W77" s="269" t="str">
        <f t="shared" si="31"/>
        <v>OK</v>
      </c>
      <c r="X77" s="269" t="str">
        <f t="shared" si="31"/>
        <v>OK</v>
      </c>
      <c r="Y77" s="269" t="str">
        <f t="shared" si="31"/>
        <v>OK</v>
      </c>
      <c r="Z77" s="269" t="str">
        <f t="shared" si="31"/>
        <v>OK</v>
      </c>
      <c r="AA77" s="269" t="str">
        <f t="shared" si="31"/>
        <v>OK</v>
      </c>
      <c r="AB77" s="269" t="str">
        <f t="shared" si="31"/>
        <v>OK</v>
      </c>
      <c r="AC77" s="269" t="str">
        <f t="shared" si="31"/>
        <v>OK</v>
      </c>
      <c r="AD77" s="269" t="str">
        <f t="shared" si="31"/>
        <v>OK</v>
      </c>
      <c r="AE77" s="269" t="str">
        <f t="shared" si="31"/>
        <v>OK</v>
      </c>
      <c r="AF77" s="269" t="str">
        <f t="shared" si="31"/>
        <v>OK</v>
      </c>
      <c r="AG77" s="269" t="str">
        <f>IF(ROUND(AG74,0)&lt;0,"Not sustainable", "OK")</f>
        <v>OK</v>
      </c>
      <c r="AH77" s="310" t="str">
        <f t="shared" ref="AH77" si="32">IF(ROUND(AH74,0)&lt;0,"Not sustainable", "OK")</f>
        <v>OK</v>
      </c>
      <c r="AI77" s="269" t="str">
        <f>IF(ROUND(AI74,0)&lt;0,"Not sustainable", "OK")</f>
        <v>OK</v>
      </c>
      <c r="AJ77" s="269" t="str">
        <f t="shared" ref="AJ77:AQ77" si="33">IF(ROUND(AJ74,0)&lt;0,"Not sustainable", "OK")</f>
        <v>OK</v>
      </c>
      <c r="AK77" s="269" t="str">
        <f t="shared" si="33"/>
        <v>OK</v>
      </c>
      <c r="AL77" s="269" t="str">
        <f t="shared" si="33"/>
        <v>OK</v>
      </c>
      <c r="AM77" s="269" t="str">
        <f t="shared" si="33"/>
        <v>OK</v>
      </c>
      <c r="AN77" s="269" t="str">
        <f t="shared" si="33"/>
        <v>OK</v>
      </c>
      <c r="AO77" s="269" t="str">
        <f t="shared" si="33"/>
        <v>OK</v>
      </c>
      <c r="AP77" s="269" t="str">
        <f t="shared" si="33"/>
        <v>OK</v>
      </c>
      <c r="AQ77" s="269" t="str">
        <f t="shared" si="33"/>
        <v>OK</v>
      </c>
    </row>
    <row r="80" spans="2:43" ht="15.6" customHeight="1" x14ac:dyDescent="0.2">
      <c r="B80" s="202"/>
      <c r="C80" s="435" t="s">
        <v>259</v>
      </c>
      <c r="D80" s="435"/>
      <c r="E80" s="435"/>
      <c r="F80" s="435"/>
      <c r="G80" s="435"/>
      <c r="H80" s="435"/>
      <c r="I80" s="435"/>
      <c r="J80" s="435"/>
      <c r="K80" s="435"/>
      <c r="L80" s="435"/>
      <c r="M80" s="435"/>
      <c r="N80" s="435"/>
      <c r="O80" s="435" t="s">
        <v>259</v>
      </c>
      <c r="P80" s="435"/>
      <c r="Q80" s="435"/>
      <c r="R80" s="435"/>
      <c r="S80" s="435"/>
      <c r="T80" s="435"/>
      <c r="U80" s="435"/>
      <c r="V80" s="435"/>
      <c r="W80" s="435"/>
      <c r="X80" s="435"/>
      <c r="Y80" s="435"/>
      <c r="Z80" s="435"/>
      <c r="AA80" s="435" t="s">
        <v>259</v>
      </c>
      <c r="AB80" s="435"/>
      <c r="AC80" s="435"/>
      <c r="AD80" s="435"/>
      <c r="AE80" s="435"/>
      <c r="AF80" s="435"/>
      <c r="AG80" s="435"/>
      <c r="AH80" s="435"/>
      <c r="AI80" s="435"/>
      <c r="AJ80" s="435"/>
      <c r="AK80" s="435"/>
      <c r="AL80" s="435"/>
      <c r="AM80" s="436" t="s">
        <v>260</v>
      </c>
      <c r="AN80" s="436"/>
      <c r="AO80" s="436"/>
      <c r="AP80" s="436"/>
      <c r="AQ80" s="436"/>
    </row>
    <row r="81" spans="2:43" hidden="1" x14ac:dyDescent="0.2"/>
    <row r="82" spans="2:43" s="275" customFormat="1" hidden="1" x14ac:dyDescent="0.2">
      <c r="B82" s="273"/>
      <c r="C82" s="255"/>
      <c r="D82" s="219"/>
      <c r="E82" s="219"/>
      <c r="F82" s="219"/>
      <c r="G82" s="219"/>
      <c r="H82" s="219"/>
      <c r="I82" s="219"/>
      <c r="J82" s="219"/>
      <c r="K82" s="219"/>
      <c r="L82" s="219"/>
      <c r="M82" s="219"/>
      <c r="N82" s="219"/>
      <c r="O82" s="219"/>
      <c r="P82" s="219"/>
      <c r="Q82" s="219"/>
      <c r="R82" s="274"/>
      <c r="S82" s="274"/>
      <c r="T82" s="274"/>
      <c r="U82" s="274"/>
      <c r="V82" s="274"/>
      <c r="W82" s="274"/>
      <c r="X82" s="274"/>
      <c r="Y82" s="274"/>
      <c r="Z82" s="274"/>
      <c r="AA82" s="274"/>
      <c r="AB82" s="274"/>
      <c r="AC82" s="273"/>
      <c r="AD82" s="273"/>
      <c r="AE82" s="273"/>
      <c r="AF82" s="273"/>
      <c r="AG82" s="273"/>
      <c r="AH82" s="312"/>
      <c r="AI82" s="273"/>
      <c r="AJ82" s="273"/>
      <c r="AK82" s="273"/>
      <c r="AL82" s="273"/>
      <c r="AM82" s="273"/>
      <c r="AN82" s="273"/>
      <c r="AO82" s="273"/>
      <c r="AP82" s="273"/>
      <c r="AQ82" s="273"/>
    </row>
    <row r="83" spans="2:43" s="275" customFormat="1" x14ac:dyDescent="0.2">
      <c r="B83" s="273"/>
      <c r="C83" s="255"/>
      <c r="D83" s="219"/>
      <c r="E83" s="219"/>
      <c r="F83" s="219"/>
      <c r="G83" s="219"/>
      <c r="H83" s="219"/>
      <c r="I83" s="219"/>
      <c r="J83" s="219"/>
      <c r="K83" s="219"/>
      <c r="L83" s="219"/>
      <c r="M83" s="219"/>
      <c r="N83" s="219"/>
      <c r="O83" s="219"/>
      <c r="P83" s="219"/>
      <c r="Q83" s="219"/>
      <c r="R83" s="274"/>
      <c r="S83" s="274"/>
      <c r="T83" s="274"/>
      <c r="U83" s="274"/>
      <c r="V83" s="274"/>
      <c r="W83" s="274"/>
      <c r="X83" s="274"/>
      <c r="Y83" s="274"/>
      <c r="Z83" s="274"/>
      <c r="AA83" s="274"/>
      <c r="AB83" s="274"/>
      <c r="AC83" s="273"/>
      <c r="AD83" s="273"/>
      <c r="AE83" s="273"/>
      <c r="AF83" s="273"/>
      <c r="AG83" s="273"/>
      <c r="AH83" s="312"/>
      <c r="AI83" s="273"/>
      <c r="AJ83" s="273"/>
      <c r="AK83" s="273"/>
      <c r="AL83" s="273"/>
      <c r="AM83" s="273"/>
      <c r="AN83" s="273"/>
      <c r="AO83" s="273"/>
      <c r="AP83" s="273"/>
      <c r="AQ83" s="273"/>
    </row>
    <row r="84" spans="2:43" s="275" customFormat="1" ht="22.95" customHeight="1" x14ac:dyDescent="0.2">
      <c r="B84" s="255"/>
      <c r="C84" s="255" t="s">
        <v>111</v>
      </c>
      <c r="D84" s="276" t="str">
        <f>IF(D38&lt;=($E$29+$F$29),D49-D12,"")</f>
        <v/>
      </c>
      <c r="E84" s="276" t="str">
        <f t="shared" ref="E84:Q84" si="34">IF(E38&lt;=($E$29+$F$29),E49-E12,"")</f>
        <v/>
      </c>
      <c r="F84" s="276" t="str">
        <f t="shared" si="34"/>
        <v/>
      </c>
      <c r="G84" s="276" t="str">
        <f t="shared" si="34"/>
        <v/>
      </c>
      <c r="H84" s="276" t="str">
        <f t="shared" si="34"/>
        <v/>
      </c>
      <c r="I84" s="276" t="str">
        <f t="shared" si="34"/>
        <v/>
      </c>
      <c r="J84" s="276" t="str">
        <f t="shared" si="34"/>
        <v/>
      </c>
      <c r="K84" s="276" t="str">
        <f t="shared" si="34"/>
        <v/>
      </c>
      <c r="L84" s="276" t="str">
        <f>IF(L38&lt;=($E$29+$F$29),L49-L12,"")</f>
        <v/>
      </c>
      <c r="M84" s="276" t="str">
        <f t="shared" si="34"/>
        <v/>
      </c>
      <c r="N84" s="276" t="str">
        <f t="shared" si="34"/>
        <v/>
      </c>
      <c r="O84" s="276" t="str">
        <f t="shared" si="34"/>
        <v/>
      </c>
      <c r="P84" s="276" t="str">
        <f t="shared" si="34"/>
        <v/>
      </c>
      <c r="Q84" s="276" t="str">
        <f t="shared" si="34"/>
        <v/>
      </c>
      <c r="R84" s="276" t="str">
        <f t="shared" ref="R84:AQ84" si="35">IF(R38&lt;=($E$29+$F$29),R49-R12,"")</f>
        <v/>
      </c>
      <c r="S84" s="276" t="str">
        <f t="shared" si="35"/>
        <v/>
      </c>
      <c r="T84" s="276" t="str">
        <f t="shared" si="35"/>
        <v/>
      </c>
      <c r="U84" s="276" t="str">
        <f t="shared" si="35"/>
        <v/>
      </c>
      <c r="V84" s="276" t="str">
        <f t="shared" si="35"/>
        <v/>
      </c>
      <c r="W84" s="276" t="str">
        <f t="shared" si="35"/>
        <v/>
      </c>
      <c r="X84" s="276" t="str">
        <f t="shared" si="35"/>
        <v/>
      </c>
      <c r="Y84" s="276" t="str">
        <f t="shared" si="35"/>
        <v/>
      </c>
      <c r="Z84" s="276" t="str">
        <f t="shared" si="35"/>
        <v/>
      </c>
      <c r="AA84" s="276" t="str">
        <f t="shared" si="35"/>
        <v/>
      </c>
      <c r="AB84" s="276" t="str">
        <f t="shared" si="35"/>
        <v/>
      </c>
      <c r="AC84" s="276" t="str">
        <f t="shared" si="35"/>
        <v/>
      </c>
      <c r="AD84" s="276" t="str">
        <f t="shared" si="35"/>
        <v/>
      </c>
      <c r="AE84" s="276" t="str">
        <f t="shared" si="35"/>
        <v/>
      </c>
      <c r="AF84" s="276" t="str">
        <f t="shared" si="35"/>
        <v/>
      </c>
      <c r="AG84" s="276" t="str">
        <f t="shared" si="35"/>
        <v/>
      </c>
      <c r="AH84" s="313" t="str">
        <f t="shared" si="35"/>
        <v/>
      </c>
      <c r="AI84" s="276" t="str">
        <f t="shared" si="35"/>
        <v/>
      </c>
      <c r="AJ84" s="276" t="str">
        <f t="shared" si="35"/>
        <v/>
      </c>
      <c r="AK84" s="276" t="str">
        <f t="shared" si="35"/>
        <v/>
      </c>
      <c r="AL84" s="276" t="str">
        <f t="shared" si="35"/>
        <v/>
      </c>
      <c r="AM84" s="276" t="str">
        <f t="shared" si="35"/>
        <v/>
      </c>
      <c r="AN84" s="276" t="str">
        <f t="shared" si="35"/>
        <v/>
      </c>
      <c r="AO84" s="276" t="str">
        <f t="shared" si="35"/>
        <v/>
      </c>
      <c r="AP84" s="276" t="str">
        <f t="shared" si="35"/>
        <v/>
      </c>
      <c r="AQ84" s="276">
        <f t="shared" si="35"/>
        <v>0</v>
      </c>
    </row>
    <row r="85" spans="2:43" s="216" customFormat="1" ht="18.600000000000001" customHeight="1" x14ac:dyDescent="0.2">
      <c r="B85" s="218"/>
      <c r="C85" s="218" t="s">
        <v>112</v>
      </c>
      <c r="D85" s="276" t="str">
        <f>IF(D38&lt;=($E$29+$F$29),D58-D21,"")</f>
        <v/>
      </c>
      <c r="E85" s="276" t="str">
        <f t="shared" ref="E85:Q85" si="36">IF(E38&lt;=($E$29+$F$29),E58-E21,"")</f>
        <v/>
      </c>
      <c r="F85" s="276" t="str">
        <f t="shared" si="36"/>
        <v/>
      </c>
      <c r="G85" s="276" t="str">
        <f t="shared" si="36"/>
        <v/>
      </c>
      <c r="H85" s="276" t="str">
        <f t="shared" si="36"/>
        <v/>
      </c>
      <c r="I85" s="276" t="str">
        <f t="shared" si="36"/>
        <v/>
      </c>
      <c r="J85" s="276" t="str">
        <f t="shared" si="36"/>
        <v/>
      </c>
      <c r="K85" s="276" t="str">
        <f t="shared" si="36"/>
        <v/>
      </c>
      <c r="L85" s="276" t="str">
        <f t="shared" si="36"/>
        <v/>
      </c>
      <c r="M85" s="276" t="str">
        <f t="shared" si="36"/>
        <v/>
      </c>
      <c r="N85" s="276" t="str">
        <f t="shared" si="36"/>
        <v/>
      </c>
      <c r="O85" s="276" t="str">
        <f t="shared" si="36"/>
        <v/>
      </c>
      <c r="P85" s="276" t="str">
        <f t="shared" si="36"/>
        <v/>
      </c>
      <c r="Q85" s="276" t="str">
        <f t="shared" si="36"/>
        <v/>
      </c>
      <c r="R85" s="276" t="str">
        <f t="shared" ref="R85:AQ85" si="37">IF(R38&lt;=($E$29+$F$29),R58-R21,"")</f>
        <v/>
      </c>
      <c r="S85" s="276" t="str">
        <f t="shared" si="37"/>
        <v/>
      </c>
      <c r="T85" s="276" t="str">
        <f t="shared" si="37"/>
        <v/>
      </c>
      <c r="U85" s="276" t="str">
        <f t="shared" si="37"/>
        <v/>
      </c>
      <c r="V85" s="276" t="str">
        <f t="shared" si="37"/>
        <v/>
      </c>
      <c r="W85" s="276" t="str">
        <f t="shared" si="37"/>
        <v/>
      </c>
      <c r="X85" s="276" t="str">
        <f t="shared" si="37"/>
        <v/>
      </c>
      <c r="Y85" s="276" t="str">
        <f t="shared" si="37"/>
        <v/>
      </c>
      <c r="Z85" s="276" t="str">
        <f t="shared" si="37"/>
        <v/>
      </c>
      <c r="AA85" s="276" t="str">
        <f t="shared" si="37"/>
        <v/>
      </c>
      <c r="AB85" s="276" t="str">
        <f t="shared" si="37"/>
        <v/>
      </c>
      <c r="AC85" s="276" t="str">
        <f t="shared" si="37"/>
        <v/>
      </c>
      <c r="AD85" s="276" t="str">
        <f t="shared" si="37"/>
        <v/>
      </c>
      <c r="AE85" s="276" t="str">
        <f t="shared" si="37"/>
        <v/>
      </c>
      <c r="AF85" s="276" t="str">
        <f t="shared" si="37"/>
        <v/>
      </c>
      <c r="AG85" s="276" t="str">
        <f t="shared" si="37"/>
        <v/>
      </c>
      <c r="AH85" s="313" t="str">
        <f t="shared" si="37"/>
        <v/>
      </c>
      <c r="AI85" s="276" t="str">
        <f t="shared" si="37"/>
        <v/>
      </c>
      <c r="AJ85" s="276" t="str">
        <f t="shared" si="37"/>
        <v/>
      </c>
      <c r="AK85" s="276" t="str">
        <f t="shared" si="37"/>
        <v/>
      </c>
      <c r="AL85" s="276" t="str">
        <f t="shared" si="37"/>
        <v/>
      </c>
      <c r="AM85" s="276" t="str">
        <f t="shared" si="37"/>
        <v/>
      </c>
      <c r="AN85" s="276" t="str">
        <f t="shared" si="37"/>
        <v/>
      </c>
      <c r="AO85" s="276" t="str">
        <f t="shared" si="37"/>
        <v/>
      </c>
      <c r="AP85" s="276" t="str">
        <f t="shared" si="37"/>
        <v/>
      </c>
      <c r="AQ85" s="276">
        <f t="shared" si="37"/>
        <v>0</v>
      </c>
    </row>
    <row r="86" spans="2:43" s="275" customFormat="1" ht="20.399999999999999" x14ac:dyDescent="0.2">
      <c r="B86" s="224"/>
      <c r="C86" s="224" t="str">
        <f>C59</f>
        <v>FLUX DE NUMERAR NET DIN ACTIVITATEA DE OPERARE</v>
      </c>
      <c r="D86" s="225">
        <f t="shared" ref="D86:AQ86" si="38">D59-D22</f>
        <v>0</v>
      </c>
      <c r="E86" s="225">
        <f t="shared" si="38"/>
        <v>0</v>
      </c>
      <c r="F86" s="225">
        <f t="shared" si="38"/>
        <v>0</v>
      </c>
      <c r="G86" s="225">
        <f t="shared" si="38"/>
        <v>0</v>
      </c>
      <c r="H86" s="225">
        <f t="shared" si="38"/>
        <v>0</v>
      </c>
      <c r="I86" s="225">
        <f t="shared" si="38"/>
        <v>0</v>
      </c>
      <c r="J86" s="225">
        <f t="shared" si="38"/>
        <v>0</v>
      </c>
      <c r="K86" s="225">
        <f t="shared" si="38"/>
        <v>0</v>
      </c>
      <c r="L86" s="225">
        <f t="shared" si="38"/>
        <v>0</v>
      </c>
      <c r="M86" s="225">
        <f t="shared" si="38"/>
        <v>0</v>
      </c>
      <c r="N86" s="225">
        <f t="shared" si="38"/>
        <v>0</v>
      </c>
      <c r="O86" s="225">
        <f t="shared" si="38"/>
        <v>0</v>
      </c>
      <c r="P86" s="225">
        <f t="shared" si="38"/>
        <v>0</v>
      </c>
      <c r="Q86" s="225">
        <f t="shared" si="38"/>
        <v>0</v>
      </c>
      <c r="R86" s="225">
        <f t="shared" si="38"/>
        <v>0</v>
      </c>
      <c r="S86" s="225">
        <f t="shared" si="38"/>
        <v>0</v>
      </c>
      <c r="T86" s="225">
        <f t="shared" si="38"/>
        <v>0</v>
      </c>
      <c r="U86" s="225">
        <f t="shared" si="38"/>
        <v>0</v>
      </c>
      <c r="V86" s="225">
        <f t="shared" si="38"/>
        <v>0</v>
      </c>
      <c r="W86" s="225">
        <f t="shared" si="38"/>
        <v>0</v>
      </c>
      <c r="X86" s="225">
        <f t="shared" si="38"/>
        <v>0</v>
      </c>
      <c r="Y86" s="225">
        <f t="shared" si="38"/>
        <v>0</v>
      </c>
      <c r="Z86" s="225">
        <f t="shared" si="38"/>
        <v>0</v>
      </c>
      <c r="AA86" s="225">
        <f t="shared" si="38"/>
        <v>0</v>
      </c>
      <c r="AB86" s="225">
        <f t="shared" si="38"/>
        <v>0</v>
      </c>
      <c r="AC86" s="225">
        <f t="shared" si="38"/>
        <v>0</v>
      </c>
      <c r="AD86" s="225">
        <f t="shared" si="38"/>
        <v>0</v>
      </c>
      <c r="AE86" s="225">
        <f t="shared" si="38"/>
        <v>0</v>
      </c>
      <c r="AF86" s="225">
        <f t="shared" si="38"/>
        <v>0</v>
      </c>
      <c r="AG86" s="225">
        <f t="shared" si="38"/>
        <v>0</v>
      </c>
      <c r="AH86" s="263">
        <f t="shared" si="38"/>
        <v>0</v>
      </c>
      <c r="AI86" s="225">
        <f t="shared" si="38"/>
        <v>0</v>
      </c>
      <c r="AJ86" s="225">
        <f t="shared" si="38"/>
        <v>0</v>
      </c>
      <c r="AK86" s="225">
        <f t="shared" si="38"/>
        <v>0</v>
      </c>
      <c r="AL86" s="225">
        <f t="shared" si="38"/>
        <v>0</v>
      </c>
      <c r="AM86" s="225">
        <f t="shared" si="38"/>
        <v>0</v>
      </c>
      <c r="AN86" s="225">
        <f t="shared" si="38"/>
        <v>0</v>
      </c>
      <c r="AO86" s="225">
        <f t="shared" si="38"/>
        <v>0</v>
      </c>
      <c r="AP86" s="225">
        <f t="shared" si="38"/>
        <v>0</v>
      </c>
      <c r="AQ86" s="225">
        <f t="shared" si="38"/>
        <v>0</v>
      </c>
    </row>
    <row r="87" spans="2:43" x14ac:dyDescent="0.2">
      <c r="B87" s="222"/>
      <c r="C87" s="222"/>
      <c r="D87" s="276"/>
      <c r="E87" s="276"/>
      <c r="F87" s="276"/>
      <c r="G87" s="276"/>
      <c r="H87" s="276"/>
      <c r="I87" s="276"/>
      <c r="J87" s="276"/>
      <c r="K87" s="276"/>
      <c r="L87" s="276"/>
      <c r="M87" s="276"/>
      <c r="N87" s="276"/>
      <c r="O87" s="276"/>
      <c r="P87" s="276"/>
      <c r="Q87" s="276"/>
      <c r="R87" s="277"/>
      <c r="S87" s="277"/>
      <c r="T87" s="277"/>
      <c r="U87" s="277"/>
      <c r="V87" s="277"/>
      <c r="W87" s="277"/>
      <c r="X87" s="277"/>
      <c r="Y87" s="277"/>
      <c r="Z87" s="277"/>
      <c r="AA87" s="277"/>
      <c r="AB87" s="277"/>
      <c r="AC87" s="277"/>
      <c r="AD87" s="277"/>
      <c r="AE87" s="277"/>
      <c r="AF87" s="277"/>
      <c r="AG87" s="277"/>
      <c r="AH87" s="314"/>
      <c r="AI87" s="277"/>
      <c r="AJ87" s="277"/>
      <c r="AK87" s="277"/>
      <c r="AL87" s="277"/>
      <c r="AM87" s="277"/>
      <c r="AN87" s="277"/>
      <c r="AO87" s="277"/>
      <c r="AP87" s="277"/>
      <c r="AQ87" s="277"/>
    </row>
    <row r="88" spans="2:43" x14ac:dyDescent="0.2">
      <c r="Q88" s="272"/>
      <c r="W88" s="201"/>
    </row>
    <row r="89" spans="2:43" ht="20.399999999999999" x14ac:dyDescent="0.2">
      <c r="C89" s="224" t="s">
        <v>273</v>
      </c>
      <c r="D89" s="278"/>
    </row>
    <row r="90" spans="2:43" x14ac:dyDescent="0.2">
      <c r="C90" s="256"/>
      <c r="D90" s="278"/>
    </row>
    <row r="91" spans="2:43" ht="20.399999999999999" x14ac:dyDescent="0.2">
      <c r="C91" s="279" t="s">
        <v>118</v>
      </c>
      <c r="D91" s="278" t="e">
        <f>D84+NPV(Instructiuni!$D$32,'Funding Gap'!E84:AG84)</f>
        <v>#VALUE!</v>
      </c>
    </row>
    <row r="92" spans="2:43" ht="20.399999999999999" x14ac:dyDescent="0.2">
      <c r="C92" s="279" t="s">
        <v>119</v>
      </c>
      <c r="D92" s="278" t="e">
        <f>D85+NPV(Instructiuni!$D$32,E85:AG85)</f>
        <v>#VALUE!</v>
      </c>
    </row>
    <row r="93" spans="2:43" x14ac:dyDescent="0.2">
      <c r="C93" s="280" t="s">
        <v>120</v>
      </c>
      <c r="D93" s="278" t="e">
        <f>D91-D92</f>
        <v>#VALUE!</v>
      </c>
    </row>
    <row r="94" spans="2:43" ht="20.399999999999999" x14ac:dyDescent="0.2">
      <c r="C94" s="279" t="s">
        <v>121</v>
      </c>
      <c r="D94" s="278">
        <f>Buget_cerere!N106+NPV(Instructiuni!$D$32,Buget_cerere!O106:Q106)</f>
        <v>0</v>
      </c>
    </row>
    <row r="95" spans="2:43" ht="20.399999999999999" x14ac:dyDescent="0.2">
      <c r="C95" s="280" t="s">
        <v>123</v>
      </c>
      <c r="D95" s="281" t="str">
        <f>IFERROR(IF(D93&gt;0,(D94-D93)/D94,1),"")</f>
        <v/>
      </c>
    </row>
    <row r="96" spans="2:43" ht="20.399999999999999" x14ac:dyDescent="0.2">
      <c r="C96" s="280" t="s">
        <v>122</v>
      </c>
      <c r="D96" s="278" t="e">
        <f>D95*Buget_cerere!C93</f>
        <v>#VALUE!</v>
      </c>
    </row>
  </sheetData>
  <sheetProtection algorithmName="SHA-512" hashValue="1gjRTQJIYqP9s/eCcyHWbUHJJADR5lB9XjBooUE243uiHd9pw3TYEwWQsucBNo9O3s/O9jbQ9nw3bTpBXo/AOw==" saltValue="ushKc8dDcMuS3Ei9eo74kg=="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22"/>
  <sheetViews>
    <sheetView workbookViewId="0">
      <selection activeCell="AZ9" sqref="AZ9"/>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85</v>
      </c>
      <c r="B1" s="11" t="s">
        <v>82</v>
      </c>
      <c r="C1" s="11" t="s">
        <v>86</v>
      </c>
      <c r="D1" s="11" t="s">
        <v>87</v>
      </c>
      <c r="E1" s="11" t="s">
        <v>88</v>
      </c>
      <c r="F1" s="17" t="s">
        <v>89</v>
      </c>
      <c r="G1" s="9"/>
      <c r="H1" s="9"/>
      <c r="I1" s="9"/>
      <c r="J1" s="9"/>
      <c r="K1" s="9"/>
      <c r="L1" s="9"/>
      <c r="M1" s="9"/>
      <c r="N1" s="9"/>
      <c r="O1" s="21"/>
    </row>
    <row r="2" spans="1:15" x14ac:dyDescent="0.3">
      <c r="A2" s="5" t="s">
        <v>90</v>
      </c>
      <c r="B2" s="12"/>
      <c r="C2" s="13" t="e">
        <f>B2/$B$32</f>
        <v>#DIV/0!</v>
      </c>
      <c r="D2" s="12"/>
      <c r="E2" s="18" t="str">
        <f>IF(ISERROR(B2/$B$32*D2),"",B2/$B$32*D2)</f>
        <v/>
      </c>
      <c r="F2" s="14" t="str">
        <f>IF(ISERROR(B2/D2),"",B2/D2)</f>
        <v/>
      </c>
      <c r="G2" s="9"/>
      <c r="H2" s="9"/>
    </row>
    <row r="3" spans="1:15" x14ac:dyDescent="0.3">
      <c r="A3" s="5" t="s">
        <v>90</v>
      </c>
      <c r="B3" s="12">
        <v>0</v>
      </c>
      <c r="C3" s="13" t="e">
        <f>B3/$B$32</f>
        <v>#DIV/0!</v>
      </c>
      <c r="D3" s="12">
        <v>0</v>
      </c>
      <c r="E3" s="18" t="str">
        <f t="shared" ref="E3:E31" si="0">IF(ISERROR(B3/$B$32*D3),"",B3/$B$32*D3)</f>
        <v/>
      </c>
      <c r="F3" s="14" t="str">
        <f t="shared" ref="F3:F31" si="1">IF(ISERROR(B3/D3),"",B3/D3)</f>
        <v/>
      </c>
      <c r="G3" s="9"/>
      <c r="H3" s="9"/>
    </row>
    <row r="4" spans="1:15" x14ac:dyDescent="0.3">
      <c r="A4" s="5" t="s">
        <v>90</v>
      </c>
      <c r="B4" s="12">
        <v>0</v>
      </c>
      <c r="C4" s="13" t="e">
        <f>B4/$B$32</f>
        <v>#DIV/0!</v>
      </c>
      <c r="D4" s="12">
        <v>0</v>
      </c>
      <c r="E4" s="18" t="str">
        <f t="shared" si="0"/>
        <v/>
      </c>
      <c r="F4" s="14" t="str">
        <f t="shared" si="1"/>
        <v/>
      </c>
      <c r="G4" s="9"/>
      <c r="H4" s="9"/>
    </row>
    <row r="5" spans="1:15" x14ac:dyDescent="0.3">
      <c r="A5" s="5" t="s">
        <v>90</v>
      </c>
      <c r="B5" s="12">
        <v>0</v>
      </c>
      <c r="C5" s="13" t="e">
        <f>B5/$B$32</f>
        <v>#DIV/0!</v>
      </c>
      <c r="D5" s="12">
        <v>0</v>
      </c>
      <c r="E5" s="18" t="str">
        <f t="shared" si="0"/>
        <v/>
      </c>
      <c r="F5" s="14" t="str">
        <f t="shared" si="1"/>
        <v/>
      </c>
      <c r="G5" s="9"/>
      <c r="H5" s="9"/>
    </row>
    <row r="6" spans="1:15" x14ac:dyDescent="0.3">
      <c r="A6" s="5" t="s">
        <v>90</v>
      </c>
      <c r="B6" s="12">
        <v>0</v>
      </c>
      <c r="C6" s="13" t="e">
        <f t="shared" ref="C6:C16" si="2">B6/$B$32</f>
        <v>#DIV/0!</v>
      </c>
      <c r="D6" s="12">
        <v>0</v>
      </c>
      <c r="E6" s="18" t="str">
        <f t="shared" si="0"/>
        <v/>
      </c>
      <c r="F6" s="14" t="str">
        <f t="shared" si="1"/>
        <v/>
      </c>
      <c r="G6" s="9"/>
      <c r="H6" s="9"/>
    </row>
    <row r="7" spans="1:15" x14ac:dyDescent="0.3">
      <c r="A7" s="5" t="s">
        <v>90</v>
      </c>
      <c r="B7" s="12">
        <v>0</v>
      </c>
      <c r="C7" s="13" t="e">
        <f t="shared" si="2"/>
        <v>#DIV/0!</v>
      </c>
      <c r="D7" s="12">
        <v>0</v>
      </c>
      <c r="E7" s="18" t="str">
        <f t="shared" si="0"/>
        <v/>
      </c>
      <c r="F7" s="14" t="str">
        <f t="shared" si="1"/>
        <v/>
      </c>
      <c r="G7" s="9"/>
      <c r="H7" s="9"/>
    </row>
    <row r="8" spans="1:15" x14ac:dyDescent="0.3">
      <c r="A8" s="5" t="s">
        <v>90</v>
      </c>
      <c r="B8" s="12">
        <v>0</v>
      </c>
      <c r="C8" s="13" t="e">
        <f t="shared" si="2"/>
        <v>#DIV/0!</v>
      </c>
      <c r="D8" s="12">
        <v>0</v>
      </c>
      <c r="E8" s="18" t="str">
        <f t="shared" si="0"/>
        <v/>
      </c>
      <c r="F8" s="14" t="str">
        <f t="shared" si="1"/>
        <v/>
      </c>
      <c r="G8" s="9"/>
      <c r="H8" s="9"/>
    </row>
    <row r="9" spans="1:15" x14ac:dyDescent="0.3">
      <c r="A9" s="5" t="s">
        <v>90</v>
      </c>
      <c r="B9" s="12">
        <v>0</v>
      </c>
      <c r="C9" s="13" t="e">
        <f t="shared" si="2"/>
        <v>#DIV/0!</v>
      </c>
      <c r="D9" s="12">
        <v>0</v>
      </c>
      <c r="E9" s="18" t="str">
        <f t="shared" si="0"/>
        <v/>
      </c>
      <c r="F9" s="14" t="str">
        <f t="shared" si="1"/>
        <v/>
      </c>
      <c r="G9" s="9"/>
      <c r="H9" s="9"/>
    </row>
    <row r="10" spans="1:15" x14ac:dyDescent="0.3">
      <c r="A10" s="5" t="s">
        <v>90</v>
      </c>
      <c r="B10" s="12">
        <v>0</v>
      </c>
      <c r="C10" s="13" t="e">
        <f t="shared" si="2"/>
        <v>#DIV/0!</v>
      </c>
      <c r="D10" s="12">
        <v>0</v>
      </c>
      <c r="E10" s="18" t="str">
        <f t="shared" si="0"/>
        <v/>
      </c>
      <c r="F10" s="14" t="str">
        <f t="shared" si="1"/>
        <v/>
      </c>
      <c r="G10" s="9"/>
      <c r="H10" s="9"/>
    </row>
    <row r="11" spans="1:15" x14ac:dyDescent="0.3">
      <c r="A11" s="5" t="s">
        <v>90</v>
      </c>
      <c r="B11" s="12">
        <v>0</v>
      </c>
      <c r="C11" s="13" t="e">
        <f t="shared" si="2"/>
        <v>#DIV/0!</v>
      </c>
      <c r="D11" s="12">
        <v>0</v>
      </c>
      <c r="E11" s="18" t="str">
        <f t="shared" si="0"/>
        <v/>
      </c>
      <c r="F11" s="14" t="str">
        <f t="shared" si="1"/>
        <v/>
      </c>
      <c r="G11" s="9"/>
      <c r="H11" s="9"/>
    </row>
    <row r="12" spans="1:15" x14ac:dyDescent="0.3">
      <c r="A12" s="5" t="s">
        <v>90</v>
      </c>
      <c r="B12" s="12">
        <v>0</v>
      </c>
      <c r="C12" s="13" t="e">
        <f t="shared" si="2"/>
        <v>#DIV/0!</v>
      </c>
      <c r="D12" s="12">
        <v>0</v>
      </c>
      <c r="E12" s="18" t="str">
        <f t="shared" si="0"/>
        <v/>
      </c>
      <c r="F12" s="14" t="str">
        <f t="shared" si="1"/>
        <v/>
      </c>
      <c r="G12" s="9"/>
      <c r="H12" s="9"/>
    </row>
    <row r="13" spans="1:15" x14ac:dyDescent="0.3">
      <c r="A13" s="5" t="s">
        <v>90</v>
      </c>
      <c r="B13" s="12">
        <v>0</v>
      </c>
      <c r="C13" s="13" t="e">
        <f t="shared" si="2"/>
        <v>#DIV/0!</v>
      </c>
      <c r="D13" s="12">
        <v>0</v>
      </c>
      <c r="E13" s="18" t="str">
        <f t="shared" si="0"/>
        <v/>
      </c>
      <c r="F13" s="14" t="str">
        <f t="shared" si="1"/>
        <v/>
      </c>
      <c r="G13" s="9"/>
      <c r="H13" s="9"/>
    </row>
    <row r="14" spans="1:15" x14ac:dyDescent="0.3">
      <c r="A14" s="5" t="s">
        <v>90</v>
      </c>
      <c r="B14" s="12">
        <v>0</v>
      </c>
      <c r="C14" s="13" t="e">
        <f t="shared" si="2"/>
        <v>#DIV/0!</v>
      </c>
      <c r="D14" s="12">
        <v>0</v>
      </c>
      <c r="E14" s="18" t="str">
        <f t="shared" si="0"/>
        <v/>
      </c>
      <c r="F14" s="14" t="str">
        <f t="shared" si="1"/>
        <v/>
      </c>
      <c r="G14" s="9"/>
      <c r="H14" s="9"/>
    </row>
    <row r="15" spans="1:15" x14ac:dyDescent="0.3">
      <c r="A15" s="5" t="s">
        <v>90</v>
      </c>
      <c r="B15" s="12">
        <v>0</v>
      </c>
      <c r="C15" s="13" t="e">
        <f t="shared" si="2"/>
        <v>#DIV/0!</v>
      </c>
      <c r="D15" s="12">
        <v>0</v>
      </c>
      <c r="E15" s="18" t="str">
        <f t="shared" si="0"/>
        <v/>
      </c>
      <c r="F15" s="14" t="str">
        <f t="shared" si="1"/>
        <v/>
      </c>
      <c r="G15" s="9"/>
      <c r="H15" s="9"/>
    </row>
    <row r="16" spans="1:15" x14ac:dyDescent="0.3">
      <c r="A16" s="5" t="s">
        <v>90</v>
      </c>
      <c r="B16" s="12">
        <v>0</v>
      </c>
      <c r="C16" s="13" t="e">
        <f t="shared" si="2"/>
        <v>#DIV/0!</v>
      </c>
      <c r="D16" s="12">
        <v>0</v>
      </c>
      <c r="E16" s="18" t="str">
        <f t="shared" si="0"/>
        <v/>
      </c>
      <c r="F16" s="14" t="str">
        <f t="shared" si="1"/>
        <v/>
      </c>
      <c r="G16" s="9"/>
      <c r="H16" s="9"/>
    </row>
    <row r="17" spans="1:8" x14ac:dyDescent="0.3">
      <c r="A17" s="5" t="s">
        <v>90</v>
      </c>
      <c r="B17" s="12">
        <v>0</v>
      </c>
      <c r="C17" s="13" t="e">
        <f>B17/$B$32</f>
        <v>#DIV/0!</v>
      </c>
      <c r="D17" s="12">
        <v>0</v>
      </c>
      <c r="E17" s="18" t="str">
        <f t="shared" si="0"/>
        <v/>
      </c>
      <c r="F17" s="14" t="str">
        <f t="shared" si="1"/>
        <v/>
      </c>
      <c r="G17" s="9"/>
      <c r="H17" s="9"/>
    </row>
    <row r="18" spans="1:8" x14ac:dyDescent="0.3">
      <c r="A18" s="5" t="s">
        <v>90</v>
      </c>
      <c r="B18" s="12">
        <v>0</v>
      </c>
      <c r="C18" s="13" t="e">
        <f>B18/$B$32</f>
        <v>#DIV/0!</v>
      </c>
      <c r="D18" s="12">
        <v>0</v>
      </c>
      <c r="E18" s="18" t="str">
        <f t="shared" si="0"/>
        <v/>
      </c>
      <c r="F18" s="14" t="str">
        <f t="shared" si="1"/>
        <v/>
      </c>
      <c r="G18" s="9"/>
      <c r="H18" s="9"/>
    </row>
    <row r="19" spans="1:8" x14ac:dyDescent="0.3">
      <c r="A19" s="5" t="s">
        <v>90</v>
      </c>
      <c r="B19" s="12">
        <v>0</v>
      </c>
      <c r="C19" s="13" t="e">
        <f>B19/$B$32</f>
        <v>#DIV/0!</v>
      </c>
      <c r="D19" s="12">
        <v>0</v>
      </c>
      <c r="E19" s="18" t="str">
        <f t="shared" si="0"/>
        <v/>
      </c>
      <c r="F19" s="14" t="str">
        <f t="shared" si="1"/>
        <v/>
      </c>
      <c r="G19" s="9"/>
      <c r="H19" s="9"/>
    </row>
    <row r="20" spans="1:8" x14ac:dyDescent="0.3">
      <c r="A20" s="5" t="s">
        <v>90</v>
      </c>
      <c r="B20" s="12">
        <v>0</v>
      </c>
      <c r="C20" s="13" t="e">
        <f t="shared" ref="C20:C31" si="3">B20/$B$32</f>
        <v>#DIV/0!</v>
      </c>
      <c r="D20" s="12">
        <v>0</v>
      </c>
      <c r="E20" s="18" t="str">
        <f t="shared" si="0"/>
        <v/>
      </c>
      <c r="F20" s="14" t="str">
        <f t="shared" si="1"/>
        <v/>
      </c>
      <c r="G20" s="9"/>
      <c r="H20" s="9"/>
    </row>
    <row r="21" spans="1:8" x14ac:dyDescent="0.3">
      <c r="A21" s="5" t="s">
        <v>90</v>
      </c>
      <c r="B21" s="12">
        <v>0</v>
      </c>
      <c r="C21" s="13" t="e">
        <f t="shared" si="3"/>
        <v>#DIV/0!</v>
      </c>
      <c r="D21" s="12">
        <v>0</v>
      </c>
      <c r="E21" s="18" t="str">
        <f t="shared" si="0"/>
        <v/>
      </c>
      <c r="F21" s="14" t="str">
        <f t="shared" si="1"/>
        <v/>
      </c>
      <c r="G21" s="9"/>
      <c r="H21" s="9"/>
    </row>
    <row r="22" spans="1:8" x14ac:dyDescent="0.3">
      <c r="A22" s="5" t="s">
        <v>90</v>
      </c>
      <c r="B22" s="12">
        <v>0</v>
      </c>
      <c r="C22" s="13" t="e">
        <f t="shared" si="3"/>
        <v>#DIV/0!</v>
      </c>
      <c r="D22" s="12">
        <v>0</v>
      </c>
      <c r="E22" s="18" t="str">
        <f t="shared" si="0"/>
        <v/>
      </c>
      <c r="F22" s="14" t="str">
        <f t="shared" si="1"/>
        <v/>
      </c>
      <c r="G22" s="9"/>
      <c r="H22" s="9"/>
    </row>
    <row r="23" spans="1:8" x14ac:dyDescent="0.3">
      <c r="A23" s="5" t="s">
        <v>90</v>
      </c>
      <c r="B23" s="12">
        <v>0</v>
      </c>
      <c r="C23" s="13" t="e">
        <f t="shared" si="3"/>
        <v>#DIV/0!</v>
      </c>
      <c r="D23" s="12">
        <v>0</v>
      </c>
      <c r="E23" s="18" t="str">
        <f t="shared" si="0"/>
        <v/>
      </c>
      <c r="F23" s="14" t="str">
        <f t="shared" si="1"/>
        <v/>
      </c>
      <c r="G23" s="9"/>
      <c r="H23" s="9"/>
    </row>
    <row r="24" spans="1:8" x14ac:dyDescent="0.3">
      <c r="A24" s="5" t="s">
        <v>90</v>
      </c>
      <c r="B24" s="12">
        <v>0</v>
      </c>
      <c r="C24" s="13" t="e">
        <f t="shared" si="3"/>
        <v>#DIV/0!</v>
      </c>
      <c r="D24" s="12">
        <v>0</v>
      </c>
      <c r="E24" s="18" t="str">
        <f t="shared" si="0"/>
        <v/>
      </c>
      <c r="F24" s="14" t="str">
        <f t="shared" si="1"/>
        <v/>
      </c>
      <c r="G24" s="9"/>
      <c r="H24" s="9"/>
    </row>
    <row r="25" spans="1:8" x14ac:dyDescent="0.3">
      <c r="A25" s="5" t="s">
        <v>90</v>
      </c>
      <c r="B25" s="12">
        <v>0</v>
      </c>
      <c r="C25" s="13" t="e">
        <f t="shared" si="3"/>
        <v>#DIV/0!</v>
      </c>
      <c r="D25" s="12">
        <v>0</v>
      </c>
      <c r="E25" s="18" t="str">
        <f t="shared" si="0"/>
        <v/>
      </c>
      <c r="F25" s="14" t="str">
        <f t="shared" si="1"/>
        <v/>
      </c>
      <c r="G25" s="9"/>
      <c r="H25" s="9"/>
    </row>
    <row r="26" spans="1:8" x14ac:dyDescent="0.3">
      <c r="A26" s="5" t="s">
        <v>90</v>
      </c>
      <c r="B26" s="12">
        <v>0</v>
      </c>
      <c r="C26" s="13" t="e">
        <f t="shared" si="3"/>
        <v>#DIV/0!</v>
      </c>
      <c r="D26" s="12">
        <v>0</v>
      </c>
      <c r="E26" s="18" t="str">
        <f t="shared" si="0"/>
        <v/>
      </c>
      <c r="F26" s="14" t="str">
        <f t="shared" si="1"/>
        <v/>
      </c>
      <c r="G26" s="9"/>
      <c r="H26" s="9"/>
    </row>
    <row r="27" spans="1:8" x14ac:dyDescent="0.3">
      <c r="A27" s="5" t="s">
        <v>90</v>
      </c>
      <c r="B27" s="12">
        <v>0</v>
      </c>
      <c r="C27" s="13" t="e">
        <f t="shared" si="3"/>
        <v>#DIV/0!</v>
      </c>
      <c r="D27" s="12">
        <v>0</v>
      </c>
      <c r="E27" s="18" t="str">
        <f t="shared" si="0"/>
        <v/>
      </c>
      <c r="F27" s="14" t="str">
        <f t="shared" si="1"/>
        <v/>
      </c>
      <c r="G27" s="9"/>
      <c r="H27" s="9"/>
    </row>
    <row r="28" spans="1:8" x14ac:dyDescent="0.3">
      <c r="A28" s="5" t="s">
        <v>90</v>
      </c>
      <c r="B28" s="12">
        <v>0</v>
      </c>
      <c r="C28" s="13" t="e">
        <f t="shared" si="3"/>
        <v>#DIV/0!</v>
      </c>
      <c r="D28" s="12">
        <v>0</v>
      </c>
      <c r="E28" s="18" t="str">
        <f t="shared" si="0"/>
        <v/>
      </c>
      <c r="F28" s="14" t="str">
        <f t="shared" si="1"/>
        <v/>
      </c>
      <c r="G28" s="9"/>
      <c r="H28" s="9"/>
    </row>
    <row r="29" spans="1:8" x14ac:dyDescent="0.3">
      <c r="A29" s="5" t="s">
        <v>90</v>
      </c>
      <c r="B29" s="12">
        <v>0</v>
      </c>
      <c r="C29" s="13" t="e">
        <f t="shared" si="3"/>
        <v>#DIV/0!</v>
      </c>
      <c r="D29" s="12">
        <v>0</v>
      </c>
      <c r="E29" s="18" t="str">
        <f t="shared" si="0"/>
        <v/>
      </c>
      <c r="F29" s="14" t="str">
        <f t="shared" si="1"/>
        <v/>
      </c>
      <c r="G29" s="9"/>
      <c r="H29" s="9"/>
    </row>
    <row r="30" spans="1:8" x14ac:dyDescent="0.3">
      <c r="A30" s="5" t="s">
        <v>90</v>
      </c>
      <c r="B30" s="12">
        <v>0</v>
      </c>
      <c r="C30" s="13" t="e">
        <f t="shared" si="3"/>
        <v>#DIV/0!</v>
      </c>
      <c r="D30" s="12">
        <v>0</v>
      </c>
      <c r="E30" s="18" t="str">
        <f t="shared" si="0"/>
        <v/>
      </c>
      <c r="F30" s="14" t="str">
        <f t="shared" si="1"/>
        <v/>
      </c>
      <c r="G30" s="9"/>
      <c r="H30" s="9"/>
    </row>
    <row r="31" spans="1:8" x14ac:dyDescent="0.3">
      <c r="A31" s="5" t="s">
        <v>90</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row r="34" hidden="1" x14ac:dyDescent="0.3"/>
    <row r="35" hidden="1" x14ac:dyDescent="0.3"/>
    <row r="36" hidden="1" x14ac:dyDescent="0.3"/>
    <row r="37" hidden="1" x14ac:dyDescent="0.3"/>
    <row r="38" hidden="1" x14ac:dyDescent="0.3"/>
    <row r="39" hidden="1" x14ac:dyDescent="0.3"/>
    <row r="40" hidden="1" x14ac:dyDescent="0.3"/>
    <row r="41" hidden="1" x14ac:dyDescent="0.3"/>
    <row r="42" hidden="1" x14ac:dyDescent="0.3"/>
    <row r="43" hidden="1" x14ac:dyDescent="0.3"/>
    <row r="44" hidden="1" x14ac:dyDescent="0.3"/>
    <row r="45" hidden="1" x14ac:dyDescent="0.3"/>
    <row r="46" hidden="1" x14ac:dyDescent="0.3"/>
    <row r="47" hidden="1" x14ac:dyDescent="0.3"/>
    <row r="48" hidden="1" x14ac:dyDescent="0.3"/>
    <row r="49" hidden="1" x14ac:dyDescent="0.3"/>
    <row r="50" hidden="1" x14ac:dyDescent="0.3"/>
    <row r="51" hidden="1" x14ac:dyDescent="0.3"/>
    <row r="52" hidden="1" x14ac:dyDescent="0.3"/>
    <row r="53" hidden="1" x14ac:dyDescent="0.3"/>
    <row r="54" hidden="1" x14ac:dyDescent="0.3"/>
    <row r="55" hidden="1" x14ac:dyDescent="0.3"/>
    <row r="56" hidden="1" x14ac:dyDescent="0.3"/>
    <row r="57" hidden="1" x14ac:dyDescent="0.3"/>
    <row r="58" hidden="1" x14ac:dyDescent="0.3"/>
    <row r="59" hidden="1" x14ac:dyDescent="0.3"/>
    <row r="60" hidden="1" x14ac:dyDescent="0.3"/>
    <row r="61" hidden="1" x14ac:dyDescent="0.3"/>
    <row r="62" hidden="1" x14ac:dyDescent="0.3"/>
    <row r="63" hidden="1" x14ac:dyDescent="0.3"/>
    <row r="64" hidden="1" x14ac:dyDescent="0.3"/>
    <row r="65" hidden="1" x14ac:dyDescent="0.3"/>
    <row r="66" hidden="1" x14ac:dyDescent="0.3"/>
    <row r="67" hidden="1" x14ac:dyDescent="0.3"/>
    <row r="68" hidden="1" x14ac:dyDescent="0.3"/>
    <row r="69" hidden="1" x14ac:dyDescent="0.3"/>
    <row r="70" hidden="1" x14ac:dyDescent="0.3"/>
    <row r="71" hidden="1" x14ac:dyDescent="0.3"/>
    <row r="72" hidden="1" x14ac:dyDescent="0.3"/>
    <row r="73" hidden="1" x14ac:dyDescent="0.3"/>
    <row r="74" hidden="1" x14ac:dyDescent="0.3"/>
    <row r="75" hidden="1" x14ac:dyDescent="0.3"/>
    <row r="76" hidden="1" x14ac:dyDescent="0.3"/>
    <row r="77" hidden="1" x14ac:dyDescent="0.3"/>
    <row r="78" hidden="1" x14ac:dyDescent="0.3"/>
    <row r="79" hidden="1" x14ac:dyDescent="0.3"/>
    <row r="80" hidden="1" x14ac:dyDescent="0.3"/>
    <row r="81" hidden="1" x14ac:dyDescent="0.3"/>
    <row r="82" hidden="1" x14ac:dyDescent="0.3"/>
    <row r="83" hidden="1" x14ac:dyDescent="0.3"/>
    <row r="84" hidden="1" x14ac:dyDescent="0.3"/>
    <row r="85" hidden="1" x14ac:dyDescent="0.3"/>
    <row r="86" hidden="1" x14ac:dyDescent="0.3"/>
    <row r="87" hidden="1" x14ac:dyDescent="0.3"/>
    <row r="88" hidden="1" x14ac:dyDescent="0.3"/>
    <row r="89" hidden="1" x14ac:dyDescent="0.3"/>
    <row r="90" hidden="1" x14ac:dyDescent="0.3"/>
    <row r="91" hidden="1" x14ac:dyDescent="0.3"/>
    <row r="92" hidden="1" x14ac:dyDescent="0.3"/>
    <row r="93" hidden="1" x14ac:dyDescent="0.3"/>
    <row r="94" hidden="1" x14ac:dyDescent="0.3"/>
    <row r="95" hidden="1" x14ac:dyDescent="0.3"/>
    <row r="96" hidden="1" x14ac:dyDescent="0.3"/>
    <row r="97" hidden="1" x14ac:dyDescent="0.3"/>
    <row r="98" hidden="1" x14ac:dyDescent="0.3"/>
    <row r="99" hidden="1" x14ac:dyDescent="0.3"/>
    <row r="100" hidden="1" x14ac:dyDescent="0.3"/>
    <row r="101" hidden="1" x14ac:dyDescent="0.3"/>
    <row r="102" hidden="1" x14ac:dyDescent="0.3"/>
    <row r="103" hidden="1" x14ac:dyDescent="0.3"/>
    <row r="104" hidden="1" x14ac:dyDescent="0.3"/>
    <row r="105" hidden="1" x14ac:dyDescent="0.3"/>
    <row r="106" hidden="1" x14ac:dyDescent="0.3"/>
    <row r="107" hidden="1" x14ac:dyDescent="0.3"/>
    <row r="108" hidden="1" x14ac:dyDescent="0.3"/>
    <row r="109" hidden="1" x14ac:dyDescent="0.3"/>
    <row r="110" hidden="1" x14ac:dyDescent="0.3"/>
    <row r="111" hidden="1" x14ac:dyDescent="0.3"/>
    <row r="112" hidden="1" x14ac:dyDescent="0.3"/>
    <row r="113" hidden="1" x14ac:dyDescent="0.3"/>
    <row r="114" hidden="1" x14ac:dyDescent="0.3"/>
    <row r="115" hidden="1" x14ac:dyDescent="0.3"/>
    <row r="116" hidden="1" x14ac:dyDescent="0.3"/>
    <row r="117" hidden="1" x14ac:dyDescent="0.3"/>
    <row r="118" hidden="1" x14ac:dyDescent="0.3"/>
    <row r="119" hidden="1" x14ac:dyDescent="0.3"/>
    <row r="120" hidden="1" x14ac:dyDescent="0.3"/>
    <row r="121" hidden="1" x14ac:dyDescent="0.3"/>
    <row r="122" hidden="1" x14ac:dyDescent="0.3"/>
    <row r="123" hidden="1" x14ac:dyDescent="0.3"/>
    <row r="124" hidden="1" x14ac:dyDescent="0.3"/>
    <row r="125" hidden="1" x14ac:dyDescent="0.3"/>
    <row r="126" hidden="1" x14ac:dyDescent="0.3"/>
    <row r="127" hidden="1" x14ac:dyDescent="0.3"/>
    <row r="128" hidden="1" x14ac:dyDescent="0.3"/>
    <row r="129" hidden="1" x14ac:dyDescent="0.3"/>
    <row r="130" hidden="1" x14ac:dyDescent="0.3"/>
    <row r="131" hidden="1" x14ac:dyDescent="0.3"/>
    <row r="132" hidden="1" x14ac:dyDescent="0.3"/>
    <row r="133" hidden="1" x14ac:dyDescent="0.3"/>
    <row r="134" hidden="1" x14ac:dyDescent="0.3"/>
    <row r="135" hidden="1" x14ac:dyDescent="0.3"/>
    <row r="136" hidden="1" x14ac:dyDescent="0.3"/>
    <row r="137" hidden="1" x14ac:dyDescent="0.3"/>
    <row r="138" hidden="1" x14ac:dyDescent="0.3"/>
    <row r="139" hidden="1" x14ac:dyDescent="0.3"/>
    <row r="140" hidden="1" x14ac:dyDescent="0.3"/>
    <row r="141" hidden="1" x14ac:dyDescent="0.3"/>
    <row r="142" hidden="1" x14ac:dyDescent="0.3"/>
    <row r="143" hidden="1" x14ac:dyDescent="0.3"/>
    <row r="144" hidden="1" x14ac:dyDescent="0.3"/>
    <row r="145" hidden="1" x14ac:dyDescent="0.3"/>
    <row r="146" hidden="1" x14ac:dyDescent="0.3"/>
    <row r="147" hidden="1" x14ac:dyDescent="0.3"/>
    <row r="148" hidden="1" x14ac:dyDescent="0.3"/>
    <row r="149" hidden="1" x14ac:dyDescent="0.3"/>
    <row r="150" hidden="1" x14ac:dyDescent="0.3"/>
    <row r="151" hidden="1" x14ac:dyDescent="0.3"/>
    <row r="152" hidden="1" x14ac:dyDescent="0.3"/>
    <row r="153" hidden="1" x14ac:dyDescent="0.3"/>
    <row r="154" hidden="1" x14ac:dyDescent="0.3"/>
    <row r="155" hidden="1" x14ac:dyDescent="0.3"/>
    <row r="156" hidden="1" x14ac:dyDescent="0.3"/>
    <row r="157" hidden="1" x14ac:dyDescent="0.3"/>
    <row r="158" hidden="1" x14ac:dyDescent="0.3"/>
    <row r="159" hidden="1" x14ac:dyDescent="0.3"/>
    <row r="160" hidden="1" x14ac:dyDescent="0.3"/>
    <row r="161" hidden="1" x14ac:dyDescent="0.3"/>
    <row r="162" hidden="1" x14ac:dyDescent="0.3"/>
    <row r="163" hidden="1" x14ac:dyDescent="0.3"/>
    <row r="164" hidden="1" x14ac:dyDescent="0.3"/>
    <row r="165" hidden="1" x14ac:dyDescent="0.3"/>
    <row r="166" hidden="1" x14ac:dyDescent="0.3"/>
    <row r="167" hidden="1" x14ac:dyDescent="0.3"/>
    <row r="168" hidden="1" x14ac:dyDescent="0.3"/>
    <row r="169" hidden="1" x14ac:dyDescent="0.3"/>
    <row r="170" hidden="1" x14ac:dyDescent="0.3"/>
    <row r="171" hidden="1" x14ac:dyDescent="0.3"/>
    <row r="172" hidden="1" x14ac:dyDescent="0.3"/>
    <row r="173" hidden="1" x14ac:dyDescent="0.3"/>
    <row r="174" hidden="1" x14ac:dyDescent="0.3"/>
    <row r="175" hidden="1" x14ac:dyDescent="0.3"/>
    <row r="176"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hidden="1" x14ac:dyDescent="0.3"/>
    <row r="194" hidden="1" x14ac:dyDescent="0.3"/>
    <row r="195" hidden="1" x14ac:dyDescent="0.3"/>
    <row r="196" hidden="1" x14ac:dyDescent="0.3"/>
    <row r="197" hidden="1" x14ac:dyDescent="0.3"/>
    <row r="198" hidden="1" x14ac:dyDescent="0.3"/>
    <row r="199" hidden="1" x14ac:dyDescent="0.3"/>
    <row r="200" hidden="1" x14ac:dyDescent="0.3"/>
    <row r="201" hidden="1" x14ac:dyDescent="0.3"/>
    <row r="202" hidden="1" x14ac:dyDescent="0.3"/>
    <row r="203" hidden="1" x14ac:dyDescent="0.3"/>
    <row r="204" hidden="1" x14ac:dyDescent="0.3"/>
    <row r="205" hidden="1" x14ac:dyDescent="0.3"/>
    <row r="206" hidden="1" x14ac:dyDescent="0.3"/>
    <row r="207" hidden="1" x14ac:dyDescent="0.3"/>
    <row r="208" hidden="1" x14ac:dyDescent="0.3"/>
    <row r="209" hidden="1" x14ac:dyDescent="0.3"/>
    <row r="210" hidden="1" x14ac:dyDescent="0.3"/>
    <row r="211" hidden="1" x14ac:dyDescent="0.3"/>
    <row r="212" hidden="1" x14ac:dyDescent="0.3"/>
    <row r="213" hidden="1" x14ac:dyDescent="0.3"/>
    <row r="214" hidden="1" x14ac:dyDescent="0.3"/>
    <row r="215" hidden="1" x14ac:dyDescent="0.3"/>
    <row r="216" hidden="1" x14ac:dyDescent="0.3"/>
    <row r="217" hidden="1" x14ac:dyDescent="0.3"/>
    <row r="218" hidden="1" x14ac:dyDescent="0.3"/>
    <row r="219" hidden="1" x14ac:dyDescent="0.3"/>
    <row r="220" hidden="1" x14ac:dyDescent="0.3"/>
    <row r="221" hidden="1" x14ac:dyDescent="0.3"/>
    <row r="222" hidden="1" x14ac:dyDescent="0.3"/>
    <row r="223" hidden="1" x14ac:dyDescent="0.3"/>
    <row r="224" hidden="1" x14ac:dyDescent="0.3"/>
    <row r="225" hidden="1" x14ac:dyDescent="0.3"/>
    <row r="226" hidden="1" x14ac:dyDescent="0.3"/>
    <row r="227" hidden="1" x14ac:dyDescent="0.3"/>
    <row r="228" hidden="1" x14ac:dyDescent="0.3"/>
    <row r="229" hidden="1" x14ac:dyDescent="0.3"/>
    <row r="230" hidden="1" x14ac:dyDescent="0.3"/>
    <row r="231" hidden="1" x14ac:dyDescent="0.3"/>
    <row r="232" hidden="1" x14ac:dyDescent="0.3"/>
    <row r="233" hidden="1" x14ac:dyDescent="0.3"/>
    <row r="234" hidden="1" x14ac:dyDescent="0.3"/>
    <row r="235" hidden="1" x14ac:dyDescent="0.3"/>
    <row r="236" hidden="1" x14ac:dyDescent="0.3"/>
    <row r="237" hidden="1" x14ac:dyDescent="0.3"/>
    <row r="238" hidden="1" x14ac:dyDescent="0.3"/>
    <row r="239" hidden="1" x14ac:dyDescent="0.3"/>
    <row r="240" hidden="1" x14ac:dyDescent="0.3"/>
    <row r="241" hidden="1" x14ac:dyDescent="0.3"/>
    <row r="242" hidden="1" x14ac:dyDescent="0.3"/>
    <row r="243" hidden="1" x14ac:dyDescent="0.3"/>
    <row r="244" hidden="1" x14ac:dyDescent="0.3"/>
    <row r="245" hidden="1" x14ac:dyDescent="0.3"/>
    <row r="246" hidden="1" x14ac:dyDescent="0.3"/>
    <row r="247" hidden="1" x14ac:dyDescent="0.3"/>
    <row r="248" hidden="1" x14ac:dyDescent="0.3"/>
    <row r="249" hidden="1" x14ac:dyDescent="0.3"/>
    <row r="250" hidden="1" x14ac:dyDescent="0.3"/>
    <row r="251" hidden="1" x14ac:dyDescent="0.3"/>
    <row r="252" hidden="1" x14ac:dyDescent="0.3"/>
    <row r="253" hidden="1" x14ac:dyDescent="0.3"/>
    <row r="254" hidden="1" x14ac:dyDescent="0.3"/>
    <row r="255" hidden="1" x14ac:dyDescent="0.3"/>
    <row r="256" hidden="1" x14ac:dyDescent="0.3"/>
    <row r="257" hidden="1" x14ac:dyDescent="0.3"/>
    <row r="258" hidden="1" x14ac:dyDescent="0.3"/>
    <row r="259" hidden="1" x14ac:dyDescent="0.3"/>
    <row r="260" hidden="1" x14ac:dyDescent="0.3"/>
    <row r="261" hidden="1" x14ac:dyDescent="0.3"/>
    <row r="262" hidden="1" x14ac:dyDescent="0.3"/>
    <row r="263" hidden="1" x14ac:dyDescent="0.3"/>
    <row r="264" hidden="1" x14ac:dyDescent="0.3"/>
    <row r="265" hidden="1" x14ac:dyDescent="0.3"/>
    <row r="266" hidden="1" x14ac:dyDescent="0.3"/>
    <row r="267" hidden="1" x14ac:dyDescent="0.3"/>
    <row r="268" hidden="1" x14ac:dyDescent="0.3"/>
    <row r="269" hidden="1" x14ac:dyDescent="0.3"/>
    <row r="270" hidden="1" x14ac:dyDescent="0.3"/>
    <row r="271" hidden="1" x14ac:dyDescent="0.3"/>
    <row r="272" hidden="1" x14ac:dyDescent="0.3"/>
    <row r="273" hidden="1" x14ac:dyDescent="0.3"/>
    <row r="274" hidden="1" x14ac:dyDescent="0.3"/>
    <row r="275" hidden="1" x14ac:dyDescent="0.3"/>
    <row r="276" hidden="1" x14ac:dyDescent="0.3"/>
    <row r="277" hidden="1" x14ac:dyDescent="0.3"/>
    <row r="278" hidden="1" x14ac:dyDescent="0.3"/>
    <row r="279" hidden="1" x14ac:dyDescent="0.3"/>
    <row r="280" hidden="1" x14ac:dyDescent="0.3"/>
    <row r="281" hidden="1" x14ac:dyDescent="0.3"/>
    <row r="282" hidden="1" x14ac:dyDescent="0.3"/>
    <row r="283" hidden="1" x14ac:dyDescent="0.3"/>
    <row r="284" hidden="1" x14ac:dyDescent="0.3"/>
    <row r="285" hidden="1" x14ac:dyDescent="0.3"/>
    <row r="286" hidden="1" x14ac:dyDescent="0.3"/>
    <row r="287" hidden="1" x14ac:dyDescent="0.3"/>
    <row r="288" hidden="1" x14ac:dyDescent="0.3"/>
    <row r="289" hidden="1" x14ac:dyDescent="0.3"/>
    <row r="290" hidden="1" x14ac:dyDescent="0.3"/>
    <row r="291" hidden="1" x14ac:dyDescent="0.3"/>
    <row r="292" hidden="1" x14ac:dyDescent="0.3"/>
    <row r="293" hidden="1" x14ac:dyDescent="0.3"/>
    <row r="294" hidden="1" x14ac:dyDescent="0.3"/>
    <row r="295" hidden="1" x14ac:dyDescent="0.3"/>
    <row r="296" hidden="1" x14ac:dyDescent="0.3"/>
    <row r="297" hidden="1" x14ac:dyDescent="0.3"/>
    <row r="298" hidden="1" x14ac:dyDescent="0.3"/>
    <row r="299" hidden="1" x14ac:dyDescent="0.3"/>
    <row r="300" hidden="1" x14ac:dyDescent="0.3"/>
    <row r="301" hidden="1" x14ac:dyDescent="0.3"/>
    <row r="302" hidden="1" x14ac:dyDescent="0.3"/>
    <row r="303" hidden="1" x14ac:dyDescent="0.3"/>
    <row r="304" hidden="1" x14ac:dyDescent="0.3"/>
    <row r="305" hidden="1" x14ac:dyDescent="0.3"/>
    <row r="306" hidden="1" x14ac:dyDescent="0.3"/>
    <row r="307" hidden="1" x14ac:dyDescent="0.3"/>
    <row r="308" hidden="1" x14ac:dyDescent="0.3"/>
    <row r="309" hidden="1" x14ac:dyDescent="0.3"/>
    <row r="310" hidden="1" x14ac:dyDescent="0.3"/>
    <row r="311" hidden="1" x14ac:dyDescent="0.3"/>
    <row r="312" hidden="1" x14ac:dyDescent="0.3"/>
    <row r="313" hidden="1" x14ac:dyDescent="0.3"/>
    <row r="314" hidden="1" x14ac:dyDescent="0.3"/>
    <row r="315" hidden="1" x14ac:dyDescent="0.3"/>
    <row r="316" hidden="1" x14ac:dyDescent="0.3"/>
    <row r="317" hidden="1" x14ac:dyDescent="0.3"/>
    <row r="318" hidden="1" x14ac:dyDescent="0.3"/>
    <row r="319" hidden="1" x14ac:dyDescent="0.3"/>
    <row r="320" hidden="1" x14ac:dyDescent="0.3"/>
    <row r="321" hidden="1" x14ac:dyDescent="0.3"/>
    <row r="322" hidden="1" x14ac:dyDescent="0.3"/>
    <row r="323" hidden="1" x14ac:dyDescent="0.3"/>
    <row r="324" hidden="1" x14ac:dyDescent="0.3"/>
    <row r="325" hidden="1" x14ac:dyDescent="0.3"/>
    <row r="326" hidden="1" x14ac:dyDescent="0.3"/>
    <row r="327" hidden="1" x14ac:dyDescent="0.3"/>
    <row r="328" hidden="1" x14ac:dyDescent="0.3"/>
    <row r="329" hidden="1" x14ac:dyDescent="0.3"/>
    <row r="330" hidden="1" x14ac:dyDescent="0.3"/>
    <row r="331" hidden="1" x14ac:dyDescent="0.3"/>
    <row r="332" hidden="1" x14ac:dyDescent="0.3"/>
    <row r="333" hidden="1" x14ac:dyDescent="0.3"/>
    <row r="334" hidden="1" x14ac:dyDescent="0.3"/>
    <row r="335" hidden="1" x14ac:dyDescent="0.3"/>
    <row r="336" hidden="1" x14ac:dyDescent="0.3"/>
    <row r="337" hidden="1" x14ac:dyDescent="0.3"/>
    <row r="338" hidden="1" x14ac:dyDescent="0.3"/>
    <row r="339" hidden="1" x14ac:dyDescent="0.3"/>
    <row r="340" hidden="1" x14ac:dyDescent="0.3"/>
    <row r="341" hidden="1" x14ac:dyDescent="0.3"/>
    <row r="342" hidden="1" x14ac:dyDescent="0.3"/>
    <row r="343" hidden="1" x14ac:dyDescent="0.3"/>
    <row r="344" hidden="1" x14ac:dyDescent="0.3"/>
    <row r="345" hidden="1" x14ac:dyDescent="0.3"/>
    <row r="346" hidden="1" x14ac:dyDescent="0.3"/>
    <row r="347" hidden="1" x14ac:dyDescent="0.3"/>
    <row r="348" hidden="1" x14ac:dyDescent="0.3"/>
    <row r="349" hidden="1" x14ac:dyDescent="0.3"/>
    <row r="350" hidden="1" x14ac:dyDescent="0.3"/>
    <row r="351" hidden="1" x14ac:dyDescent="0.3"/>
    <row r="352" hidden="1" x14ac:dyDescent="0.3"/>
    <row r="353" hidden="1" x14ac:dyDescent="0.3"/>
    <row r="354" hidden="1" x14ac:dyDescent="0.3"/>
    <row r="355" hidden="1" x14ac:dyDescent="0.3"/>
    <row r="356" hidden="1" x14ac:dyDescent="0.3"/>
    <row r="357" hidden="1" x14ac:dyDescent="0.3"/>
    <row r="358" hidden="1" x14ac:dyDescent="0.3"/>
    <row r="359" hidden="1" x14ac:dyDescent="0.3"/>
    <row r="360" hidden="1" x14ac:dyDescent="0.3"/>
    <row r="361" hidden="1" x14ac:dyDescent="0.3"/>
    <row r="362" hidden="1" x14ac:dyDescent="0.3"/>
    <row r="363" hidden="1" x14ac:dyDescent="0.3"/>
    <row r="364" hidden="1" x14ac:dyDescent="0.3"/>
    <row r="365" hidden="1" x14ac:dyDescent="0.3"/>
    <row r="366" hidden="1" x14ac:dyDescent="0.3"/>
    <row r="367" hidden="1" x14ac:dyDescent="0.3"/>
    <row r="368" hidden="1" x14ac:dyDescent="0.3"/>
    <row r="369" hidden="1" x14ac:dyDescent="0.3"/>
    <row r="370" hidden="1" x14ac:dyDescent="0.3"/>
    <row r="371" hidden="1" x14ac:dyDescent="0.3"/>
    <row r="372" hidden="1" x14ac:dyDescent="0.3"/>
    <row r="373" hidden="1" x14ac:dyDescent="0.3"/>
    <row r="374" hidden="1" x14ac:dyDescent="0.3"/>
    <row r="375" hidden="1" x14ac:dyDescent="0.3"/>
    <row r="376" hidden="1" x14ac:dyDescent="0.3"/>
    <row r="377" hidden="1" x14ac:dyDescent="0.3"/>
    <row r="378" hidden="1" x14ac:dyDescent="0.3"/>
    <row r="379" hidden="1" x14ac:dyDescent="0.3"/>
    <row r="380" hidden="1" x14ac:dyDescent="0.3"/>
    <row r="381" hidden="1" x14ac:dyDescent="0.3"/>
    <row r="382" hidden="1" x14ac:dyDescent="0.3"/>
    <row r="383" hidden="1" x14ac:dyDescent="0.3"/>
    <row r="384" hidden="1" x14ac:dyDescent="0.3"/>
    <row r="385" hidden="1" x14ac:dyDescent="0.3"/>
    <row r="386" hidden="1" x14ac:dyDescent="0.3"/>
    <row r="387" hidden="1" x14ac:dyDescent="0.3"/>
    <row r="388" hidden="1" x14ac:dyDescent="0.3"/>
    <row r="389" hidden="1" x14ac:dyDescent="0.3"/>
    <row r="390" hidden="1" x14ac:dyDescent="0.3"/>
    <row r="391" hidden="1" x14ac:dyDescent="0.3"/>
    <row r="392" hidden="1" x14ac:dyDescent="0.3"/>
    <row r="393" hidden="1" x14ac:dyDescent="0.3"/>
    <row r="394" hidden="1" x14ac:dyDescent="0.3"/>
    <row r="395" hidden="1" x14ac:dyDescent="0.3"/>
    <row r="396" hidden="1" x14ac:dyDescent="0.3"/>
    <row r="397" hidden="1" x14ac:dyDescent="0.3"/>
    <row r="398" hidden="1" x14ac:dyDescent="0.3"/>
    <row r="399" hidden="1" x14ac:dyDescent="0.3"/>
    <row r="400" hidden="1" x14ac:dyDescent="0.3"/>
    <row r="401" hidden="1" x14ac:dyDescent="0.3"/>
    <row r="402" hidden="1" x14ac:dyDescent="0.3"/>
    <row r="403" hidden="1" x14ac:dyDescent="0.3"/>
    <row r="404" hidden="1" x14ac:dyDescent="0.3"/>
    <row r="405" hidden="1" x14ac:dyDescent="0.3"/>
    <row r="406" hidden="1" x14ac:dyDescent="0.3"/>
    <row r="407" hidden="1" x14ac:dyDescent="0.3"/>
    <row r="408" hidden="1" x14ac:dyDescent="0.3"/>
    <row r="409" hidden="1" x14ac:dyDescent="0.3"/>
    <row r="410" hidden="1" x14ac:dyDescent="0.3"/>
    <row r="411" hidden="1" x14ac:dyDescent="0.3"/>
    <row r="412" hidden="1" x14ac:dyDescent="0.3"/>
    <row r="413" hidden="1" x14ac:dyDescent="0.3"/>
    <row r="414" hidden="1" x14ac:dyDescent="0.3"/>
    <row r="415" hidden="1" x14ac:dyDescent="0.3"/>
    <row r="416" hidden="1" x14ac:dyDescent="0.3"/>
    <row r="417" hidden="1" x14ac:dyDescent="0.3"/>
    <row r="418" hidden="1" x14ac:dyDescent="0.3"/>
    <row r="419" hidden="1" x14ac:dyDescent="0.3"/>
    <row r="420" hidden="1" x14ac:dyDescent="0.3"/>
    <row r="421" hidden="1" x14ac:dyDescent="0.3"/>
    <row r="422" hidden="1" x14ac:dyDescent="0.3"/>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T35"/>
  <sheetViews>
    <sheetView topLeftCell="F1" workbookViewId="0">
      <selection activeCell="F1" sqref="A1:XFD1048576"/>
    </sheetView>
  </sheetViews>
  <sheetFormatPr defaultColWidth="10.109375" defaultRowHeight="13.8" x14ac:dyDescent="0.3"/>
  <cols>
    <col min="1" max="16384" width="10.109375" style="383"/>
  </cols>
  <sheetData>
    <row r="1" spans="2:46" ht="14.4" x14ac:dyDescent="0.3">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c r="AI1" s="384"/>
      <c r="AJ1" s="384"/>
      <c r="AK1" s="384"/>
      <c r="AL1" s="384"/>
      <c r="AM1" s="384"/>
      <c r="AN1" s="384"/>
      <c r="AO1" s="384"/>
      <c r="AP1" s="384"/>
      <c r="AQ1" s="384"/>
      <c r="AR1" s="384"/>
      <c r="AS1" s="384"/>
      <c r="AT1" s="384"/>
    </row>
    <row r="33" s="383" customFormat="1" x14ac:dyDescent="0.3"/>
    <row r="34" s="383" customFormat="1" x14ac:dyDescent="0.3"/>
    <row r="35" s="383" customFormat="1" x14ac:dyDescent="0.3"/>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54"/>
  <sheetViews>
    <sheetView workbookViewId="0">
      <selection activeCell="E55" sqref="E55"/>
    </sheetView>
  </sheetViews>
  <sheetFormatPr defaultColWidth="20.5546875" defaultRowHeight="21.6" customHeight="1" x14ac:dyDescent="0.25"/>
  <cols>
    <col min="1" max="1" width="4.6640625" style="152" customWidth="1"/>
    <col min="2" max="2" width="21.5546875" style="152" customWidth="1"/>
    <col min="3" max="3" width="8" style="152" customWidth="1"/>
    <col min="4" max="4" width="11.6640625" style="152" customWidth="1"/>
    <col min="5" max="5" width="15.88671875" style="152" customWidth="1"/>
    <col min="6" max="6" width="13.6640625" style="152" customWidth="1"/>
    <col min="7" max="7" width="13.33203125" style="152" customWidth="1"/>
    <col min="8" max="8" width="13.5546875" style="152" bestFit="1" customWidth="1"/>
    <col min="9" max="9" width="11.44140625" style="152" customWidth="1"/>
    <col min="10" max="10" width="12.109375" style="152" customWidth="1"/>
    <col min="11" max="11" width="13" style="152" customWidth="1"/>
    <col min="12" max="12" width="12.6640625" style="152" customWidth="1"/>
    <col min="13" max="16384" width="20.5546875" style="152"/>
  </cols>
  <sheetData>
    <row r="1" spans="1:12" ht="12" x14ac:dyDescent="0.25">
      <c r="B1" s="153" t="s">
        <v>338</v>
      </c>
    </row>
    <row r="2" spans="1:12" ht="12" x14ac:dyDescent="0.25">
      <c r="B2" s="448" t="s">
        <v>339</v>
      </c>
      <c r="C2" s="448"/>
      <c r="D2" s="448"/>
      <c r="E2" s="448"/>
      <c r="F2" s="448"/>
      <c r="G2" s="448"/>
      <c r="H2" s="448"/>
      <c r="I2" s="448"/>
      <c r="J2" s="448"/>
      <c r="K2" s="448"/>
      <c r="L2" s="448"/>
    </row>
    <row r="3" spans="1:12" ht="12" x14ac:dyDescent="0.25">
      <c r="B3" s="448" t="s">
        <v>341</v>
      </c>
      <c r="C3" s="448"/>
      <c r="D3" s="448"/>
      <c r="E3" s="448"/>
      <c r="F3" s="448"/>
      <c r="G3" s="448"/>
      <c r="H3" s="448"/>
      <c r="I3" s="448"/>
      <c r="J3" s="448"/>
      <c r="K3" s="448"/>
      <c r="L3" s="448"/>
    </row>
    <row r="4" spans="1:12" ht="12" x14ac:dyDescent="0.25">
      <c r="B4" s="448" t="s">
        <v>340</v>
      </c>
      <c r="C4" s="448"/>
      <c r="D4" s="448"/>
      <c r="E4" s="448"/>
      <c r="F4" s="448"/>
      <c r="G4" s="448"/>
      <c r="H4" s="448"/>
      <c r="I4" s="448"/>
      <c r="J4" s="448"/>
      <c r="K4" s="448"/>
      <c r="L4" s="448"/>
    </row>
    <row r="5" spans="1:12" ht="12" x14ac:dyDescent="0.25">
      <c r="B5" s="448" t="s">
        <v>474</v>
      </c>
      <c r="C5" s="448"/>
      <c r="D5" s="448"/>
      <c r="E5" s="448"/>
      <c r="F5" s="448"/>
      <c r="G5" s="448"/>
      <c r="H5" s="448"/>
      <c r="I5" s="448"/>
      <c r="J5" s="448"/>
      <c r="K5" s="448"/>
      <c r="L5" s="448"/>
    </row>
    <row r="6" spans="1:12" ht="12" x14ac:dyDescent="0.25">
      <c r="B6" s="154" t="s">
        <v>343</v>
      </c>
      <c r="C6" s="444"/>
      <c r="D6" s="444"/>
      <c r="E6" s="444"/>
      <c r="F6" s="444"/>
      <c r="G6" s="444"/>
      <c r="H6" s="444"/>
      <c r="I6" s="444"/>
      <c r="J6" s="444"/>
      <c r="K6" s="444"/>
      <c r="L6" s="444"/>
    </row>
    <row r="7" spans="1:12" ht="12" x14ac:dyDescent="0.25">
      <c r="B7" s="154" t="s">
        <v>342</v>
      </c>
      <c r="C7" s="442"/>
      <c r="D7" s="443"/>
      <c r="E7" s="154"/>
      <c r="F7" s="154"/>
      <c r="G7" s="154"/>
      <c r="H7" s="154"/>
      <c r="I7" s="154"/>
      <c r="J7" s="154"/>
      <c r="K7" s="154"/>
      <c r="L7" s="154"/>
    </row>
    <row r="9" spans="1:12" ht="21.6" customHeight="1" x14ac:dyDescent="0.25">
      <c r="A9" s="450" t="s">
        <v>320</v>
      </c>
      <c r="B9" s="450" t="s">
        <v>321</v>
      </c>
      <c r="C9" s="450" t="s">
        <v>322</v>
      </c>
      <c r="D9" s="449" t="s">
        <v>334</v>
      </c>
      <c r="E9" s="449"/>
      <c r="F9" s="449"/>
      <c r="G9" s="449"/>
      <c r="H9" s="450" t="s">
        <v>323</v>
      </c>
      <c r="I9" s="450"/>
      <c r="J9" s="450"/>
      <c r="K9" s="449" t="s">
        <v>335</v>
      </c>
      <c r="L9" s="449" t="s">
        <v>336</v>
      </c>
    </row>
    <row r="10" spans="1:12" s="176" customFormat="1" ht="52.95" customHeight="1" x14ac:dyDescent="0.3">
      <c r="A10" s="450"/>
      <c r="B10" s="450"/>
      <c r="C10" s="450"/>
      <c r="D10" s="174" t="s">
        <v>324</v>
      </c>
      <c r="E10" s="175" t="s">
        <v>337</v>
      </c>
      <c r="F10" s="175" t="s">
        <v>325</v>
      </c>
      <c r="G10" s="175" t="s">
        <v>326</v>
      </c>
      <c r="H10" s="174" t="s">
        <v>324</v>
      </c>
      <c r="I10" s="174" t="s">
        <v>327</v>
      </c>
      <c r="J10" s="174" t="s">
        <v>328</v>
      </c>
      <c r="K10" s="449"/>
      <c r="L10" s="449"/>
    </row>
    <row r="11" spans="1:12" s="179" customFormat="1" ht="21.6" customHeight="1" x14ac:dyDescent="0.25">
      <c r="A11" s="177">
        <v>0</v>
      </c>
      <c r="B11" s="177">
        <v>1</v>
      </c>
      <c r="C11" s="177">
        <v>2</v>
      </c>
      <c r="D11" s="177" t="s">
        <v>329</v>
      </c>
      <c r="E11" s="177">
        <v>4</v>
      </c>
      <c r="F11" s="178">
        <v>5</v>
      </c>
      <c r="G11" s="178">
        <v>6</v>
      </c>
      <c r="H11" s="178" t="s">
        <v>330</v>
      </c>
      <c r="I11" s="178">
        <v>8</v>
      </c>
      <c r="J11" s="178">
        <v>9</v>
      </c>
      <c r="K11" s="178">
        <v>10</v>
      </c>
      <c r="L11" s="178" t="s">
        <v>331</v>
      </c>
    </row>
    <row r="12" spans="1:12" s="283" customFormat="1" ht="21.6" customHeight="1" x14ac:dyDescent="0.25">
      <c r="A12" s="350">
        <v>1</v>
      </c>
      <c r="B12" s="282">
        <f>'Export SMIS-A NU SE ANEXA!'!G2</f>
        <v>0</v>
      </c>
      <c r="C12" s="180">
        <f>'Export SMIS-A NU SE ANEXA!'!I2</f>
        <v>0</v>
      </c>
      <c r="D12" s="180">
        <f>E12+F12+G12</f>
        <v>0</v>
      </c>
      <c r="E12" s="180">
        <f>'Export SMIS-A NU SE ANEXA!'!AJ2</f>
        <v>0</v>
      </c>
      <c r="F12" s="180">
        <f>'Export SMIS-A NU SE ANEXA!'!AM2</f>
        <v>0</v>
      </c>
      <c r="G12" s="180">
        <f>'Export SMIS-A NU SE ANEXA!'!AD2</f>
        <v>0</v>
      </c>
      <c r="H12" s="180">
        <f>I12+J12</f>
        <v>0</v>
      </c>
      <c r="I12" s="180">
        <f>'Export SMIS-A NU SE ANEXA!'!S2</f>
        <v>0</v>
      </c>
      <c r="J12" s="180">
        <f>'Export SMIS-A NU SE ANEXA!'!X2</f>
        <v>0</v>
      </c>
      <c r="K12" s="180">
        <f>'Export SMIS-A NU SE ANEXA!'!Y2</f>
        <v>0</v>
      </c>
      <c r="L12" s="180">
        <f>D12+K12</f>
        <v>0</v>
      </c>
    </row>
    <row r="13" spans="1:12" s="283" customFormat="1" ht="21.6" customHeight="1" x14ac:dyDescent="0.25">
      <c r="A13" s="350">
        <v>2</v>
      </c>
      <c r="B13" s="282">
        <f>'Export SMIS-A NU SE ANEXA!'!G3</f>
        <v>0</v>
      </c>
      <c r="C13" s="180">
        <f>'Export SMIS-A NU SE ANEXA!'!I3</f>
        <v>0</v>
      </c>
      <c r="D13" s="180">
        <f t="shared" ref="D13:D51" si="0">E13+F13+G13</f>
        <v>0</v>
      </c>
      <c r="E13" s="180">
        <f>'Export SMIS-A NU SE ANEXA!'!AJ3</f>
        <v>0</v>
      </c>
      <c r="F13" s="180">
        <f>'Export SMIS-A NU SE ANEXA!'!AM3</f>
        <v>0</v>
      </c>
      <c r="G13" s="180">
        <f>'Export SMIS-A NU SE ANEXA!'!AD3</f>
        <v>0</v>
      </c>
      <c r="H13" s="180">
        <f t="shared" ref="H13:H51" si="1">I13+J13</f>
        <v>0</v>
      </c>
      <c r="I13" s="180">
        <f>'Export SMIS-A NU SE ANEXA!'!S3</f>
        <v>0</v>
      </c>
      <c r="J13" s="180">
        <f>'Export SMIS-A NU SE ANEXA!'!X3</f>
        <v>0</v>
      </c>
      <c r="K13" s="180">
        <f>'Export SMIS-A NU SE ANEXA!'!Y3</f>
        <v>0</v>
      </c>
      <c r="L13" s="180">
        <f t="shared" ref="L13:L51" si="2">D13+K13</f>
        <v>0</v>
      </c>
    </row>
    <row r="14" spans="1:12" s="283" customFormat="1" ht="21.6" customHeight="1" x14ac:dyDescent="0.25">
      <c r="A14" s="350">
        <v>3</v>
      </c>
      <c r="B14" s="282">
        <f>'Export SMIS-A NU SE ANEXA!'!G4</f>
        <v>0</v>
      </c>
      <c r="C14" s="180">
        <f>'Export SMIS-A NU SE ANEXA!'!I4</f>
        <v>0</v>
      </c>
      <c r="D14" s="180">
        <f t="shared" si="0"/>
        <v>0</v>
      </c>
      <c r="E14" s="180">
        <f>'Export SMIS-A NU SE ANEXA!'!AJ4</f>
        <v>0</v>
      </c>
      <c r="F14" s="180">
        <f>'Export SMIS-A NU SE ANEXA!'!AM4</f>
        <v>0</v>
      </c>
      <c r="G14" s="180">
        <f>'Export SMIS-A NU SE ANEXA!'!AD4</f>
        <v>0</v>
      </c>
      <c r="H14" s="180">
        <f t="shared" si="1"/>
        <v>0</v>
      </c>
      <c r="I14" s="180">
        <f>'Export SMIS-A NU SE ANEXA!'!S4</f>
        <v>0</v>
      </c>
      <c r="J14" s="180">
        <f>'Export SMIS-A NU SE ANEXA!'!X4</f>
        <v>0</v>
      </c>
      <c r="K14" s="180">
        <f>'Export SMIS-A NU SE ANEXA!'!Y4</f>
        <v>0</v>
      </c>
      <c r="L14" s="180">
        <f t="shared" si="2"/>
        <v>0</v>
      </c>
    </row>
    <row r="15" spans="1:12" s="283" customFormat="1" ht="21.6" customHeight="1" x14ac:dyDescent="0.25">
      <c r="A15" s="350">
        <v>4</v>
      </c>
      <c r="B15" s="282">
        <f>'Export SMIS-A NU SE ANEXA!'!G5</f>
        <v>0</v>
      </c>
      <c r="C15" s="180">
        <f>'Export SMIS-A NU SE ANEXA!'!I5</f>
        <v>0</v>
      </c>
      <c r="D15" s="180">
        <f t="shared" si="0"/>
        <v>0</v>
      </c>
      <c r="E15" s="180">
        <f>'Export SMIS-A NU SE ANEXA!'!AJ5</f>
        <v>0</v>
      </c>
      <c r="F15" s="180">
        <f>'Export SMIS-A NU SE ANEXA!'!AM5</f>
        <v>0</v>
      </c>
      <c r="G15" s="180">
        <f>'Export SMIS-A NU SE ANEXA!'!AD5</f>
        <v>0</v>
      </c>
      <c r="H15" s="180">
        <f t="shared" si="1"/>
        <v>0</v>
      </c>
      <c r="I15" s="180">
        <f>'Export SMIS-A NU SE ANEXA!'!S5</f>
        <v>0</v>
      </c>
      <c r="J15" s="180">
        <f>'Export SMIS-A NU SE ANEXA!'!X5</f>
        <v>0</v>
      </c>
      <c r="K15" s="180">
        <f>'Export SMIS-A NU SE ANEXA!'!Y5</f>
        <v>0</v>
      </c>
      <c r="L15" s="180">
        <f t="shared" si="2"/>
        <v>0</v>
      </c>
    </row>
    <row r="16" spans="1:12" s="283" customFormat="1" ht="21.6" customHeight="1" x14ac:dyDescent="0.25">
      <c r="A16" s="350">
        <v>5</v>
      </c>
      <c r="B16" s="282">
        <f>'Export SMIS-A NU SE ANEXA!'!G6</f>
        <v>0</v>
      </c>
      <c r="C16" s="180">
        <f>'Export SMIS-A NU SE ANEXA!'!I6</f>
        <v>0</v>
      </c>
      <c r="D16" s="180">
        <f t="shared" si="0"/>
        <v>0</v>
      </c>
      <c r="E16" s="180">
        <f>'Export SMIS-A NU SE ANEXA!'!AJ6</f>
        <v>0</v>
      </c>
      <c r="F16" s="180">
        <f>'Export SMIS-A NU SE ANEXA!'!AM6</f>
        <v>0</v>
      </c>
      <c r="G16" s="180">
        <f>'Export SMIS-A NU SE ANEXA!'!AD6</f>
        <v>0</v>
      </c>
      <c r="H16" s="180">
        <f t="shared" si="1"/>
        <v>0</v>
      </c>
      <c r="I16" s="180">
        <f>'Export SMIS-A NU SE ANEXA!'!S6</f>
        <v>0</v>
      </c>
      <c r="J16" s="180">
        <f>'Export SMIS-A NU SE ANEXA!'!X6</f>
        <v>0</v>
      </c>
      <c r="K16" s="180">
        <f>'Export SMIS-A NU SE ANEXA!'!Y6</f>
        <v>0</v>
      </c>
      <c r="L16" s="180">
        <f t="shared" si="2"/>
        <v>0</v>
      </c>
    </row>
    <row r="17" spans="1:12" s="283" customFormat="1" ht="21.6" customHeight="1" x14ac:dyDescent="0.25">
      <c r="A17" s="350">
        <v>6</v>
      </c>
      <c r="B17" s="282">
        <f>'Export SMIS-A NU SE ANEXA!'!G7</f>
        <v>0</v>
      </c>
      <c r="C17" s="180">
        <f>'Export SMIS-A NU SE ANEXA!'!I7</f>
        <v>0</v>
      </c>
      <c r="D17" s="180">
        <f t="shared" si="0"/>
        <v>0</v>
      </c>
      <c r="E17" s="180">
        <f>'Export SMIS-A NU SE ANEXA!'!AJ7</f>
        <v>0</v>
      </c>
      <c r="F17" s="180">
        <f>'Export SMIS-A NU SE ANEXA!'!AM7</f>
        <v>0</v>
      </c>
      <c r="G17" s="180">
        <f>'Export SMIS-A NU SE ANEXA!'!AD7</f>
        <v>0</v>
      </c>
      <c r="H17" s="180">
        <f t="shared" si="1"/>
        <v>0</v>
      </c>
      <c r="I17" s="180">
        <f>'Export SMIS-A NU SE ANEXA!'!S7</f>
        <v>0</v>
      </c>
      <c r="J17" s="180">
        <f>'Export SMIS-A NU SE ANEXA!'!X7</f>
        <v>0</v>
      </c>
      <c r="K17" s="180">
        <f>'Export SMIS-A NU SE ANEXA!'!Y7</f>
        <v>0</v>
      </c>
      <c r="L17" s="180">
        <f t="shared" si="2"/>
        <v>0</v>
      </c>
    </row>
    <row r="18" spans="1:12" s="283" customFormat="1" ht="21.6" customHeight="1" x14ac:dyDescent="0.25">
      <c r="A18" s="350">
        <v>7</v>
      </c>
      <c r="B18" s="282">
        <f>'Export SMIS-A NU SE ANEXA!'!G8</f>
        <v>0</v>
      </c>
      <c r="C18" s="180">
        <f>'Export SMIS-A NU SE ANEXA!'!I8</f>
        <v>0</v>
      </c>
      <c r="D18" s="180">
        <f t="shared" si="0"/>
        <v>0</v>
      </c>
      <c r="E18" s="180">
        <f>'Export SMIS-A NU SE ANEXA!'!AJ8</f>
        <v>0</v>
      </c>
      <c r="F18" s="180">
        <f>'Export SMIS-A NU SE ANEXA!'!AM8</f>
        <v>0</v>
      </c>
      <c r="G18" s="180">
        <f>'Export SMIS-A NU SE ANEXA!'!AD8</f>
        <v>0</v>
      </c>
      <c r="H18" s="180">
        <f t="shared" si="1"/>
        <v>0</v>
      </c>
      <c r="I18" s="180">
        <f>'Export SMIS-A NU SE ANEXA!'!S8</f>
        <v>0</v>
      </c>
      <c r="J18" s="180">
        <f>'Export SMIS-A NU SE ANEXA!'!X8</f>
        <v>0</v>
      </c>
      <c r="K18" s="180">
        <f>'Export SMIS-A NU SE ANEXA!'!Y8</f>
        <v>0</v>
      </c>
      <c r="L18" s="180">
        <f t="shared" si="2"/>
        <v>0</v>
      </c>
    </row>
    <row r="19" spans="1:12" s="283" customFormat="1" ht="21.6" customHeight="1" x14ac:dyDescent="0.25">
      <c r="A19" s="350">
        <v>8</v>
      </c>
      <c r="B19" s="282">
        <f>'Export SMIS-A NU SE ANEXA!'!G9</f>
        <v>0</v>
      </c>
      <c r="C19" s="180">
        <f>'Export SMIS-A NU SE ANEXA!'!I9</f>
        <v>0</v>
      </c>
      <c r="D19" s="180">
        <f t="shared" si="0"/>
        <v>0</v>
      </c>
      <c r="E19" s="180">
        <f>'Export SMIS-A NU SE ANEXA!'!AJ9</f>
        <v>0</v>
      </c>
      <c r="F19" s="180">
        <f>'Export SMIS-A NU SE ANEXA!'!AM9</f>
        <v>0</v>
      </c>
      <c r="G19" s="180">
        <f>'Export SMIS-A NU SE ANEXA!'!AD9</f>
        <v>0</v>
      </c>
      <c r="H19" s="180">
        <f t="shared" si="1"/>
        <v>0</v>
      </c>
      <c r="I19" s="180">
        <f>'Export SMIS-A NU SE ANEXA!'!S9</f>
        <v>0</v>
      </c>
      <c r="J19" s="180">
        <f>'Export SMIS-A NU SE ANEXA!'!X9</f>
        <v>0</v>
      </c>
      <c r="K19" s="180">
        <f>'Export SMIS-A NU SE ANEXA!'!Y9</f>
        <v>0</v>
      </c>
      <c r="L19" s="180">
        <f t="shared" si="2"/>
        <v>0</v>
      </c>
    </row>
    <row r="20" spans="1:12" s="283" customFormat="1" ht="21.6" customHeight="1" x14ac:dyDescent="0.25">
      <c r="A20" s="350">
        <v>9</v>
      </c>
      <c r="B20" s="282">
        <f>'Export SMIS-A NU SE ANEXA!'!G10</f>
        <v>0</v>
      </c>
      <c r="C20" s="180">
        <f>'Export SMIS-A NU SE ANEXA!'!I10</f>
        <v>0</v>
      </c>
      <c r="D20" s="180">
        <f t="shared" si="0"/>
        <v>0</v>
      </c>
      <c r="E20" s="180">
        <f>'Export SMIS-A NU SE ANEXA!'!AJ10</f>
        <v>0</v>
      </c>
      <c r="F20" s="180">
        <f>'Export SMIS-A NU SE ANEXA!'!AM10</f>
        <v>0</v>
      </c>
      <c r="G20" s="180">
        <f>'Export SMIS-A NU SE ANEXA!'!AD10</f>
        <v>0</v>
      </c>
      <c r="H20" s="180">
        <f t="shared" si="1"/>
        <v>0</v>
      </c>
      <c r="I20" s="180">
        <f>'Export SMIS-A NU SE ANEXA!'!S10</f>
        <v>0</v>
      </c>
      <c r="J20" s="180">
        <f>'Export SMIS-A NU SE ANEXA!'!X10</f>
        <v>0</v>
      </c>
      <c r="K20" s="180">
        <f>'Export SMIS-A NU SE ANEXA!'!Y10</f>
        <v>0</v>
      </c>
      <c r="L20" s="180">
        <f t="shared" si="2"/>
        <v>0</v>
      </c>
    </row>
    <row r="21" spans="1:12" s="283" customFormat="1" ht="21.6" customHeight="1" x14ac:dyDescent="0.25">
      <c r="A21" s="350">
        <v>10</v>
      </c>
      <c r="B21" s="282">
        <f>'Export SMIS-A NU SE ANEXA!'!G11</f>
        <v>0</v>
      </c>
      <c r="C21" s="180">
        <f>'Export SMIS-A NU SE ANEXA!'!I11</f>
        <v>0</v>
      </c>
      <c r="D21" s="180">
        <f t="shared" si="0"/>
        <v>0</v>
      </c>
      <c r="E21" s="180">
        <f>'Export SMIS-A NU SE ANEXA!'!AJ11</f>
        <v>0</v>
      </c>
      <c r="F21" s="180">
        <f>'Export SMIS-A NU SE ANEXA!'!AM11</f>
        <v>0</v>
      </c>
      <c r="G21" s="180">
        <f>'Export SMIS-A NU SE ANEXA!'!AD11</f>
        <v>0</v>
      </c>
      <c r="H21" s="180">
        <f t="shared" si="1"/>
        <v>0</v>
      </c>
      <c r="I21" s="180">
        <f>'Export SMIS-A NU SE ANEXA!'!S11</f>
        <v>0</v>
      </c>
      <c r="J21" s="180">
        <f>'Export SMIS-A NU SE ANEXA!'!X11</f>
        <v>0</v>
      </c>
      <c r="K21" s="180">
        <f>'Export SMIS-A NU SE ANEXA!'!Y11</f>
        <v>0</v>
      </c>
      <c r="L21" s="180">
        <f t="shared" si="2"/>
        <v>0</v>
      </c>
    </row>
    <row r="22" spans="1:12" s="283" customFormat="1" ht="21.6" customHeight="1" x14ac:dyDescent="0.25">
      <c r="A22" s="350">
        <v>11</v>
      </c>
      <c r="B22" s="282">
        <f>'Export SMIS-A NU SE ANEXA!'!G12</f>
        <v>0</v>
      </c>
      <c r="C22" s="180">
        <f>'Export SMIS-A NU SE ANEXA!'!I12</f>
        <v>0</v>
      </c>
      <c r="D22" s="180">
        <f t="shared" si="0"/>
        <v>0</v>
      </c>
      <c r="E22" s="180">
        <f>'Export SMIS-A NU SE ANEXA!'!AJ12</f>
        <v>0</v>
      </c>
      <c r="F22" s="180">
        <f>'Export SMIS-A NU SE ANEXA!'!AM12</f>
        <v>0</v>
      </c>
      <c r="G22" s="180">
        <f>'Export SMIS-A NU SE ANEXA!'!AD12</f>
        <v>0</v>
      </c>
      <c r="H22" s="180">
        <f t="shared" si="1"/>
        <v>0</v>
      </c>
      <c r="I22" s="180">
        <f>'Export SMIS-A NU SE ANEXA!'!S12</f>
        <v>0</v>
      </c>
      <c r="J22" s="180">
        <f>'Export SMIS-A NU SE ANEXA!'!X12</f>
        <v>0</v>
      </c>
      <c r="K22" s="180">
        <f>'Export SMIS-A NU SE ANEXA!'!Y12</f>
        <v>0</v>
      </c>
      <c r="L22" s="180">
        <f t="shared" si="2"/>
        <v>0</v>
      </c>
    </row>
    <row r="23" spans="1:12" s="283" customFormat="1" ht="21.6" customHeight="1" x14ac:dyDescent="0.25">
      <c r="A23" s="350">
        <v>12</v>
      </c>
      <c r="B23" s="282">
        <f>'Export SMIS-A NU SE ANEXA!'!G13</f>
        <v>0</v>
      </c>
      <c r="C23" s="180">
        <f>'Export SMIS-A NU SE ANEXA!'!I13</f>
        <v>0</v>
      </c>
      <c r="D23" s="180">
        <f t="shared" si="0"/>
        <v>0</v>
      </c>
      <c r="E23" s="180">
        <f>'Export SMIS-A NU SE ANEXA!'!AJ13</f>
        <v>0</v>
      </c>
      <c r="F23" s="180">
        <f>'Export SMIS-A NU SE ANEXA!'!AM13</f>
        <v>0</v>
      </c>
      <c r="G23" s="180">
        <f>'Export SMIS-A NU SE ANEXA!'!AD13</f>
        <v>0</v>
      </c>
      <c r="H23" s="180">
        <f t="shared" si="1"/>
        <v>0</v>
      </c>
      <c r="I23" s="180">
        <f>'Export SMIS-A NU SE ANEXA!'!S13</f>
        <v>0</v>
      </c>
      <c r="J23" s="180">
        <f>'Export SMIS-A NU SE ANEXA!'!X13</f>
        <v>0</v>
      </c>
      <c r="K23" s="180">
        <f>'Export SMIS-A NU SE ANEXA!'!Y13</f>
        <v>0</v>
      </c>
      <c r="L23" s="180">
        <f t="shared" si="2"/>
        <v>0</v>
      </c>
    </row>
    <row r="24" spans="1:12" s="283" customFormat="1" ht="21.6" customHeight="1" x14ac:dyDescent="0.25">
      <c r="A24" s="350">
        <v>13</v>
      </c>
      <c r="B24" s="282">
        <f>'Export SMIS-A NU SE ANEXA!'!G14</f>
        <v>0</v>
      </c>
      <c r="C24" s="180">
        <f>'Export SMIS-A NU SE ANEXA!'!I14</f>
        <v>0</v>
      </c>
      <c r="D24" s="180">
        <f t="shared" si="0"/>
        <v>0</v>
      </c>
      <c r="E24" s="180">
        <f>'Export SMIS-A NU SE ANEXA!'!AJ14</f>
        <v>0</v>
      </c>
      <c r="F24" s="180">
        <f>'Export SMIS-A NU SE ANEXA!'!AM14</f>
        <v>0</v>
      </c>
      <c r="G24" s="180">
        <f>'Export SMIS-A NU SE ANEXA!'!AD14</f>
        <v>0</v>
      </c>
      <c r="H24" s="180">
        <f t="shared" si="1"/>
        <v>0</v>
      </c>
      <c r="I24" s="180">
        <f>'Export SMIS-A NU SE ANEXA!'!S14</f>
        <v>0</v>
      </c>
      <c r="J24" s="180">
        <f>'Export SMIS-A NU SE ANEXA!'!X14</f>
        <v>0</v>
      </c>
      <c r="K24" s="180">
        <f>'Export SMIS-A NU SE ANEXA!'!Y14</f>
        <v>0</v>
      </c>
      <c r="L24" s="180">
        <f t="shared" si="2"/>
        <v>0</v>
      </c>
    </row>
    <row r="25" spans="1:12" s="283" customFormat="1" ht="21.6" customHeight="1" x14ac:dyDescent="0.25">
      <c r="A25" s="350">
        <v>14</v>
      </c>
      <c r="B25" s="282">
        <f>'Export SMIS-A NU SE ANEXA!'!G15</f>
        <v>0</v>
      </c>
      <c r="C25" s="180">
        <f>'Export SMIS-A NU SE ANEXA!'!I15</f>
        <v>0</v>
      </c>
      <c r="D25" s="180">
        <f t="shared" si="0"/>
        <v>0</v>
      </c>
      <c r="E25" s="180">
        <f>'Export SMIS-A NU SE ANEXA!'!AJ15</f>
        <v>0</v>
      </c>
      <c r="F25" s="180">
        <f>'Export SMIS-A NU SE ANEXA!'!AM15</f>
        <v>0</v>
      </c>
      <c r="G25" s="180">
        <f>'Export SMIS-A NU SE ANEXA!'!AD15</f>
        <v>0</v>
      </c>
      <c r="H25" s="180">
        <f t="shared" si="1"/>
        <v>0</v>
      </c>
      <c r="I25" s="180">
        <f>'Export SMIS-A NU SE ANEXA!'!S15</f>
        <v>0</v>
      </c>
      <c r="J25" s="180">
        <f>'Export SMIS-A NU SE ANEXA!'!X15</f>
        <v>0</v>
      </c>
      <c r="K25" s="180">
        <f>'Export SMIS-A NU SE ANEXA!'!Y15</f>
        <v>0</v>
      </c>
      <c r="L25" s="180">
        <f t="shared" si="2"/>
        <v>0</v>
      </c>
    </row>
    <row r="26" spans="1:12" s="283" customFormat="1" ht="21.6" customHeight="1" x14ac:dyDescent="0.25">
      <c r="A26" s="350">
        <v>15</v>
      </c>
      <c r="B26" s="282">
        <f>'Export SMIS-A NU SE ANEXA!'!G16</f>
        <v>0</v>
      </c>
      <c r="C26" s="180">
        <f>'Export SMIS-A NU SE ANEXA!'!I16</f>
        <v>0</v>
      </c>
      <c r="D26" s="180">
        <f t="shared" si="0"/>
        <v>0</v>
      </c>
      <c r="E26" s="180">
        <f>'Export SMIS-A NU SE ANEXA!'!AJ16</f>
        <v>0</v>
      </c>
      <c r="F26" s="180">
        <f>'Export SMIS-A NU SE ANEXA!'!AM16</f>
        <v>0</v>
      </c>
      <c r="G26" s="180">
        <f>'Export SMIS-A NU SE ANEXA!'!AD16</f>
        <v>0</v>
      </c>
      <c r="H26" s="180">
        <f t="shared" si="1"/>
        <v>0</v>
      </c>
      <c r="I26" s="180">
        <f>'Export SMIS-A NU SE ANEXA!'!S16</f>
        <v>0</v>
      </c>
      <c r="J26" s="180">
        <f>'Export SMIS-A NU SE ANEXA!'!X16</f>
        <v>0</v>
      </c>
      <c r="K26" s="180">
        <f>'Export SMIS-A NU SE ANEXA!'!Y16</f>
        <v>0</v>
      </c>
      <c r="L26" s="180">
        <f t="shared" si="2"/>
        <v>0</v>
      </c>
    </row>
    <row r="27" spans="1:12" s="283" customFormat="1" ht="21.6" customHeight="1" x14ac:dyDescent="0.25">
      <c r="A27" s="350">
        <v>16</v>
      </c>
      <c r="B27" s="282">
        <f>'Export SMIS-A NU SE ANEXA!'!G17</f>
        <v>0</v>
      </c>
      <c r="C27" s="180">
        <f>'Export SMIS-A NU SE ANEXA!'!I17</f>
        <v>0</v>
      </c>
      <c r="D27" s="180">
        <f t="shared" si="0"/>
        <v>0</v>
      </c>
      <c r="E27" s="180">
        <f>'Export SMIS-A NU SE ANEXA!'!AJ17</f>
        <v>0</v>
      </c>
      <c r="F27" s="180">
        <f>'Export SMIS-A NU SE ANEXA!'!AM17</f>
        <v>0</v>
      </c>
      <c r="G27" s="180">
        <f>'Export SMIS-A NU SE ANEXA!'!AD17</f>
        <v>0</v>
      </c>
      <c r="H27" s="180">
        <f t="shared" si="1"/>
        <v>0</v>
      </c>
      <c r="I27" s="180">
        <f>'Export SMIS-A NU SE ANEXA!'!S17</f>
        <v>0</v>
      </c>
      <c r="J27" s="180">
        <f>'Export SMIS-A NU SE ANEXA!'!X17</f>
        <v>0</v>
      </c>
      <c r="K27" s="180">
        <f>'Export SMIS-A NU SE ANEXA!'!Y17</f>
        <v>0</v>
      </c>
      <c r="L27" s="180">
        <f t="shared" si="2"/>
        <v>0</v>
      </c>
    </row>
    <row r="28" spans="1:12" s="283" customFormat="1" ht="21.6" customHeight="1" x14ac:dyDescent="0.25">
      <c r="A28" s="350">
        <v>17</v>
      </c>
      <c r="B28" s="282">
        <f>'Export SMIS-A NU SE ANEXA!'!G18</f>
        <v>0</v>
      </c>
      <c r="C28" s="180">
        <f>'Export SMIS-A NU SE ANEXA!'!I18</f>
        <v>0</v>
      </c>
      <c r="D28" s="180">
        <f t="shared" si="0"/>
        <v>0</v>
      </c>
      <c r="E28" s="180">
        <f>'Export SMIS-A NU SE ANEXA!'!AJ18</f>
        <v>0</v>
      </c>
      <c r="F28" s="180">
        <f>'Export SMIS-A NU SE ANEXA!'!AM18</f>
        <v>0</v>
      </c>
      <c r="G28" s="180">
        <f>'Export SMIS-A NU SE ANEXA!'!AD18</f>
        <v>0</v>
      </c>
      <c r="H28" s="180">
        <f t="shared" si="1"/>
        <v>0</v>
      </c>
      <c r="I28" s="180">
        <f>'Export SMIS-A NU SE ANEXA!'!S18</f>
        <v>0</v>
      </c>
      <c r="J28" s="180">
        <f>'Export SMIS-A NU SE ANEXA!'!X18</f>
        <v>0</v>
      </c>
      <c r="K28" s="180">
        <f>'Export SMIS-A NU SE ANEXA!'!Y18</f>
        <v>0</v>
      </c>
      <c r="L28" s="180">
        <f t="shared" si="2"/>
        <v>0</v>
      </c>
    </row>
    <row r="29" spans="1:12" s="283" customFormat="1" ht="21.6" customHeight="1" x14ac:dyDescent="0.25">
      <c r="A29" s="350">
        <v>18</v>
      </c>
      <c r="B29" s="282">
        <f>'Export SMIS-A NU SE ANEXA!'!G19</f>
        <v>0</v>
      </c>
      <c r="C29" s="180">
        <f>'Export SMIS-A NU SE ANEXA!'!I19</f>
        <v>0</v>
      </c>
      <c r="D29" s="180">
        <f t="shared" si="0"/>
        <v>0</v>
      </c>
      <c r="E29" s="180">
        <f>'Export SMIS-A NU SE ANEXA!'!AJ19</f>
        <v>0</v>
      </c>
      <c r="F29" s="180">
        <f>'Export SMIS-A NU SE ANEXA!'!AM19</f>
        <v>0</v>
      </c>
      <c r="G29" s="180">
        <f>'Export SMIS-A NU SE ANEXA!'!AD19</f>
        <v>0</v>
      </c>
      <c r="H29" s="180">
        <f t="shared" si="1"/>
        <v>0</v>
      </c>
      <c r="I29" s="180">
        <f>'Export SMIS-A NU SE ANEXA!'!S19</f>
        <v>0</v>
      </c>
      <c r="J29" s="180">
        <f>'Export SMIS-A NU SE ANEXA!'!X19</f>
        <v>0</v>
      </c>
      <c r="K29" s="180">
        <f>'Export SMIS-A NU SE ANEXA!'!Y19</f>
        <v>0</v>
      </c>
      <c r="L29" s="180">
        <f t="shared" si="2"/>
        <v>0</v>
      </c>
    </row>
    <row r="30" spans="1:12" s="283" customFormat="1" ht="21.6" customHeight="1" x14ac:dyDescent="0.25">
      <c r="A30" s="350">
        <v>19</v>
      </c>
      <c r="B30" s="282">
        <f>'Export SMIS-A NU SE ANEXA!'!G20</f>
        <v>0</v>
      </c>
      <c r="C30" s="180">
        <f>'Export SMIS-A NU SE ANEXA!'!I20</f>
        <v>0</v>
      </c>
      <c r="D30" s="180">
        <f t="shared" si="0"/>
        <v>0</v>
      </c>
      <c r="E30" s="180">
        <f>'Export SMIS-A NU SE ANEXA!'!AJ20</f>
        <v>0</v>
      </c>
      <c r="F30" s="180">
        <f>'Export SMIS-A NU SE ANEXA!'!AM20</f>
        <v>0</v>
      </c>
      <c r="G30" s="180">
        <f>'Export SMIS-A NU SE ANEXA!'!AD20</f>
        <v>0</v>
      </c>
      <c r="H30" s="180">
        <f t="shared" si="1"/>
        <v>0</v>
      </c>
      <c r="I30" s="180">
        <f>'Export SMIS-A NU SE ANEXA!'!S20</f>
        <v>0</v>
      </c>
      <c r="J30" s="180">
        <f>'Export SMIS-A NU SE ANEXA!'!X20</f>
        <v>0</v>
      </c>
      <c r="K30" s="180">
        <f>'Export SMIS-A NU SE ANEXA!'!Y20</f>
        <v>0</v>
      </c>
      <c r="L30" s="180">
        <f t="shared" si="2"/>
        <v>0</v>
      </c>
    </row>
    <row r="31" spans="1:12" s="283" customFormat="1" ht="21.6" customHeight="1" x14ac:dyDescent="0.25">
      <c r="A31" s="350">
        <v>20</v>
      </c>
      <c r="B31" s="282">
        <f>'Export SMIS-A NU SE ANEXA!'!G21</f>
        <v>0</v>
      </c>
      <c r="C31" s="180">
        <f>'Export SMIS-A NU SE ANEXA!'!I21</f>
        <v>0</v>
      </c>
      <c r="D31" s="180">
        <f t="shared" si="0"/>
        <v>0</v>
      </c>
      <c r="E31" s="180">
        <f>'Export SMIS-A NU SE ANEXA!'!AJ21</f>
        <v>0</v>
      </c>
      <c r="F31" s="180">
        <f>'Export SMIS-A NU SE ANEXA!'!AM21</f>
        <v>0</v>
      </c>
      <c r="G31" s="180">
        <f>'Export SMIS-A NU SE ANEXA!'!AD21</f>
        <v>0</v>
      </c>
      <c r="H31" s="180">
        <f t="shared" si="1"/>
        <v>0</v>
      </c>
      <c r="I31" s="180">
        <f>'Export SMIS-A NU SE ANEXA!'!S21</f>
        <v>0</v>
      </c>
      <c r="J31" s="180">
        <f>'Export SMIS-A NU SE ANEXA!'!X21</f>
        <v>0</v>
      </c>
      <c r="K31" s="180">
        <f>'Export SMIS-A NU SE ANEXA!'!Y21</f>
        <v>0</v>
      </c>
      <c r="L31" s="180">
        <f t="shared" si="2"/>
        <v>0</v>
      </c>
    </row>
    <row r="32" spans="1:12" s="283" customFormat="1" ht="21.6" customHeight="1" x14ac:dyDescent="0.25">
      <c r="A32" s="350">
        <v>21</v>
      </c>
      <c r="B32" s="282">
        <f>'Export SMIS-A NU SE ANEXA!'!G22</f>
        <v>0</v>
      </c>
      <c r="C32" s="180">
        <f>'Export SMIS-A NU SE ANEXA!'!I22</f>
        <v>0</v>
      </c>
      <c r="D32" s="180">
        <f t="shared" si="0"/>
        <v>0</v>
      </c>
      <c r="E32" s="180">
        <f>'Export SMIS-A NU SE ANEXA!'!AJ22</f>
        <v>0</v>
      </c>
      <c r="F32" s="180">
        <f>'Export SMIS-A NU SE ANEXA!'!AM22</f>
        <v>0</v>
      </c>
      <c r="G32" s="180">
        <f>'Export SMIS-A NU SE ANEXA!'!AD22</f>
        <v>0</v>
      </c>
      <c r="H32" s="180">
        <f t="shared" si="1"/>
        <v>0</v>
      </c>
      <c r="I32" s="180">
        <f>'Export SMIS-A NU SE ANEXA!'!S22</f>
        <v>0</v>
      </c>
      <c r="J32" s="180">
        <f>'Export SMIS-A NU SE ANEXA!'!X22</f>
        <v>0</v>
      </c>
      <c r="K32" s="180">
        <f>'Export SMIS-A NU SE ANEXA!'!Y22</f>
        <v>0</v>
      </c>
      <c r="L32" s="180">
        <f t="shared" si="2"/>
        <v>0</v>
      </c>
    </row>
    <row r="33" spans="1:12" s="283" customFormat="1" ht="21.6" customHeight="1" x14ac:dyDescent="0.25">
      <c r="A33" s="350">
        <v>22</v>
      </c>
      <c r="B33" s="282">
        <f>'Export SMIS-A NU SE ANEXA!'!G23</f>
        <v>0</v>
      </c>
      <c r="C33" s="180">
        <f>'Export SMIS-A NU SE ANEXA!'!I23</f>
        <v>0</v>
      </c>
      <c r="D33" s="180">
        <f t="shared" si="0"/>
        <v>0</v>
      </c>
      <c r="E33" s="180">
        <f>'Export SMIS-A NU SE ANEXA!'!AJ23</f>
        <v>0</v>
      </c>
      <c r="F33" s="180">
        <f>'Export SMIS-A NU SE ANEXA!'!AM23</f>
        <v>0</v>
      </c>
      <c r="G33" s="180">
        <f>'Export SMIS-A NU SE ANEXA!'!AD23</f>
        <v>0</v>
      </c>
      <c r="H33" s="180">
        <f t="shared" si="1"/>
        <v>0</v>
      </c>
      <c r="I33" s="180">
        <f>'Export SMIS-A NU SE ANEXA!'!S23</f>
        <v>0</v>
      </c>
      <c r="J33" s="180">
        <f>'Export SMIS-A NU SE ANEXA!'!X23</f>
        <v>0</v>
      </c>
      <c r="K33" s="180">
        <f>'Export SMIS-A NU SE ANEXA!'!Y23</f>
        <v>0</v>
      </c>
      <c r="L33" s="180">
        <f t="shared" si="2"/>
        <v>0</v>
      </c>
    </row>
    <row r="34" spans="1:12" s="283" customFormat="1" ht="21.6" customHeight="1" x14ac:dyDescent="0.25">
      <c r="A34" s="350">
        <v>23</v>
      </c>
      <c r="B34" s="282">
        <f>'Export SMIS-A NU SE ANEXA!'!G24</f>
        <v>0</v>
      </c>
      <c r="C34" s="180">
        <f>'Export SMIS-A NU SE ANEXA!'!I24</f>
        <v>0</v>
      </c>
      <c r="D34" s="180">
        <f t="shared" si="0"/>
        <v>0</v>
      </c>
      <c r="E34" s="180">
        <f>'Export SMIS-A NU SE ANEXA!'!AJ24</f>
        <v>0</v>
      </c>
      <c r="F34" s="180">
        <f>'Export SMIS-A NU SE ANEXA!'!AM24</f>
        <v>0</v>
      </c>
      <c r="G34" s="180">
        <f>'Export SMIS-A NU SE ANEXA!'!AD24</f>
        <v>0</v>
      </c>
      <c r="H34" s="180">
        <f t="shared" si="1"/>
        <v>0</v>
      </c>
      <c r="I34" s="180">
        <f>'Export SMIS-A NU SE ANEXA!'!S24</f>
        <v>0</v>
      </c>
      <c r="J34" s="180">
        <f>'Export SMIS-A NU SE ANEXA!'!X24</f>
        <v>0</v>
      </c>
      <c r="K34" s="180">
        <f>'Export SMIS-A NU SE ANEXA!'!Y24</f>
        <v>0</v>
      </c>
      <c r="L34" s="180">
        <f t="shared" si="2"/>
        <v>0</v>
      </c>
    </row>
    <row r="35" spans="1:12" s="283" customFormat="1" ht="21.6" customHeight="1" x14ac:dyDescent="0.25">
      <c r="A35" s="350">
        <v>24</v>
      </c>
      <c r="B35" s="282">
        <f>'Export SMIS-A NU SE ANEXA!'!G25</f>
        <v>0</v>
      </c>
      <c r="C35" s="180">
        <f>'Export SMIS-A NU SE ANEXA!'!I25</f>
        <v>0</v>
      </c>
      <c r="D35" s="180">
        <f t="shared" si="0"/>
        <v>0</v>
      </c>
      <c r="E35" s="180">
        <f>'Export SMIS-A NU SE ANEXA!'!AJ25</f>
        <v>0</v>
      </c>
      <c r="F35" s="180">
        <f>'Export SMIS-A NU SE ANEXA!'!AM25</f>
        <v>0</v>
      </c>
      <c r="G35" s="180">
        <f>'Export SMIS-A NU SE ANEXA!'!AD25</f>
        <v>0</v>
      </c>
      <c r="H35" s="180">
        <f t="shared" si="1"/>
        <v>0</v>
      </c>
      <c r="I35" s="180">
        <f>'Export SMIS-A NU SE ANEXA!'!S25</f>
        <v>0</v>
      </c>
      <c r="J35" s="180">
        <f>'Export SMIS-A NU SE ANEXA!'!X25</f>
        <v>0</v>
      </c>
      <c r="K35" s="180">
        <f>'Export SMIS-A NU SE ANEXA!'!Y25</f>
        <v>0</v>
      </c>
      <c r="L35" s="180">
        <f t="shared" si="2"/>
        <v>0</v>
      </c>
    </row>
    <row r="36" spans="1:12" s="283" customFormat="1" ht="21.6" customHeight="1" x14ac:dyDescent="0.25">
      <c r="A36" s="350">
        <v>25</v>
      </c>
      <c r="B36" s="282">
        <f>'Export SMIS-A NU SE ANEXA!'!G26</f>
        <v>0</v>
      </c>
      <c r="C36" s="180">
        <f>'Export SMIS-A NU SE ANEXA!'!I26</f>
        <v>0</v>
      </c>
      <c r="D36" s="180">
        <f t="shared" si="0"/>
        <v>0</v>
      </c>
      <c r="E36" s="180">
        <f>'Export SMIS-A NU SE ANEXA!'!AJ26</f>
        <v>0</v>
      </c>
      <c r="F36" s="180">
        <f>'Export SMIS-A NU SE ANEXA!'!AM26</f>
        <v>0</v>
      </c>
      <c r="G36" s="180">
        <f>'Export SMIS-A NU SE ANEXA!'!AD26</f>
        <v>0</v>
      </c>
      <c r="H36" s="180">
        <f t="shared" si="1"/>
        <v>0</v>
      </c>
      <c r="I36" s="180">
        <f>'Export SMIS-A NU SE ANEXA!'!S26</f>
        <v>0</v>
      </c>
      <c r="J36" s="180">
        <f>'Export SMIS-A NU SE ANEXA!'!X26</f>
        <v>0</v>
      </c>
      <c r="K36" s="180">
        <f>'Export SMIS-A NU SE ANEXA!'!Y26</f>
        <v>0</v>
      </c>
      <c r="L36" s="180">
        <f t="shared" si="2"/>
        <v>0</v>
      </c>
    </row>
    <row r="37" spans="1:12" s="283" customFormat="1" ht="21.6" customHeight="1" x14ac:dyDescent="0.25">
      <c r="A37" s="350">
        <v>26</v>
      </c>
      <c r="B37" s="282">
        <f>'Export SMIS-A NU SE ANEXA!'!G27</f>
        <v>0</v>
      </c>
      <c r="C37" s="180">
        <f>'Export SMIS-A NU SE ANEXA!'!I27</f>
        <v>0</v>
      </c>
      <c r="D37" s="180">
        <f t="shared" si="0"/>
        <v>0</v>
      </c>
      <c r="E37" s="180">
        <f>'Export SMIS-A NU SE ANEXA!'!AJ27</f>
        <v>0</v>
      </c>
      <c r="F37" s="180">
        <f>'Export SMIS-A NU SE ANEXA!'!AM27</f>
        <v>0</v>
      </c>
      <c r="G37" s="180">
        <f>'Export SMIS-A NU SE ANEXA!'!AD27</f>
        <v>0</v>
      </c>
      <c r="H37" s="180">
        <f t="shared" si="1"/>
        <v>0</v>
      </c>
      <c r="I37" s="180">
        <f>'Export SMIS-A NU SE ANEXA!'!S27</f>
        <v>0</v>
      </c>
      <c r="J37" s="180">
        <f>'Export SMIS-A NU SE ANEXA!'!X27</f>
        <v>0</v>
      </c>
      <c r="K37" s="180">
        <f>'Export SMIS-A NU SE ANEXA!'!Y27</f>
        <v>0</v>
      </c>
      <c r="L37" s="180">
        <f t="shared" si="2"/>
        <v>0</v>
      </c>
    </row>
    <row r="38" spans="1:12" s="283" customFormat="1" ht="21.6" customHeight="1" x14ac:dyDescent="0.25">
      <c r="A38" s="350">
        <v>27</v>
      </c>
      <c r="B38" s="282">
        <f>'Export SMIS-A NU SE ANEXA!'!G28</f>
        <v>0</v>
      </c>
      <c r="C38" s="180">
        <f>'Export SMIS-A NU SE ANEXA!'!I28</f>
        <v>0</v>
      </c>
      <c r="D38" s="180">
        <f t="shared" si="0"/>
        <v>0</v>
      </c>
      <c r="E38" s="180">
        <f>'Export SMIS-A NU SE ANEXA!'!AJ28</f>
        <v>0</v>
      </c>
      <c r="F38" s="180">
        <f>'Export SMIS-A NU SE ANEXA!'!AM28</f>
        <v>0</v>
      </c>
      <c r="G38" s="180">
        <f>'Export SMIS-A NU SE ANEXA!'!AD28</f>
        <v>0</v>
      </c>
      <c r="H38" s="180">
        <f t="shared" si="1"/>
        <v>0</v>
      </c>
      <c r="I38" s="180">
        <f>'Export SMIS-A NU SE ANEXA!'!S28</f>
        <v>0</v>
      </c>
      <c r="J38" s="180">
        <f>'Export SMIS-A NU SE ANEXA!'!X28</f>
        <v>0</v>
      </c>
      <c r="K38" s="180">
        <f>'Export SMIS-A NU SE ANEXA!'!Y28</f>
        <v>0</v>
      </c>
      <c r="L38" s="180">
        <f t="shared" si="2"/>
        <v>0</v>
      </c>
    </row>
    <row r="39" spans="1:12" s="283" customFormat="1" ht="21.6" customHeight="1" x14ac:dyDescent="0.25">
      <c r="A39" s="350">
        <v>28</v>
      </c>
      <c r="B39" s="282">
        <f>'Export SMIS-A NU SE ANEXA!'!G29</f>
        <v>0</v>
      </c>
      <c r="C39" s="180">
        <f>'Export SMIS-A NU SE ANEXA!'!I29</f>
        <v>0</v>
      </c>
      <c r="D39" s="180">
        <f t="shared" si="0"/>
        <v>0</v>
      </c>
      <c r="E39" s="180">
        <f>'Export SMIS-A NU SE ANEXA!'!AJ29</f>
        <v>0</v>
      </c>
      <c r="F39" s="180">
        <f>'Export SMIS-A NU SE ANEXA!'!AM29</f>
        <v>0</v>
      </c>
      <c r="G39" s="180">
        <f>'Export SMIS-A NU SE ANEXA!'!AD29</f>
        <v>0</v>
      </c>
      <c r="H39" s="180">
        <f t="shared" si="1"/>
        <v>0</v>
      </c>
      <c r="I39" s="180">
        <f>'Export SMIS-A NU SE ANEXA!'!S29</f>
        <v>0</v>
      </c>
      <c r="J39" s="180">
        <f>'Export SMIS-A NU SE ANEXA!'!X29</f>
        <v>0</v>
      </c>
      <c r="K39" s="180">
        <f>'Export SMIS-A NU SE ANEXA!'!Y29</f>
        <v>0</v>
      </c>
      <c r="L39" s="180">
        <f t="shared" si="2"/>
        <v>0</v>
      </c>
    </row>
    <row r="40" spans="1:12" s="283" customFormat="1" ht="21.6" customHeight="1" x14ac:dyDescent="0.25">
      <c r="A40" s="350">
        <v>29</v>
      </c>
      <c r="B40" s="282">
        <f>'Export SMIS-A NU SE ANEXA!'!G30</f>
        <v>0</v>
      </c>
      <c r="C40" s="180">
        <f>'Export SMIS-A NU SE ANEXA!'!I30</f>
        <v>0</v>
      </c>
      <c r="D40" s="180">
        <f t="shared" si="0"/>
        <v>0</v>
      </c>
      <c r="E40" s="180">
        <f>'Export SMIS-A NU SE ANEXA!'!AJ30</f>
        <v>0</v>
      </c>
      <c r="F40" s="180">
        <f>'Export SMIS-A NU SE ANEXA!'!AM30</f>
        <v>0</v>
      </c>
      <c r="G40" s="180">
        <f>'Export SMIS-A NU SE ANEXA!'!AD30</f>
        <v>0</v>
      </c>
      <c r="H40" s="180">
        <f t="shared" si="1"/>
        <v>0</v>
      </c>
      <c r="I40" s="180">
        <f>'Export SMIS-A NU SE ANEXA!'!S30</f>
        <v>0</v>
      </c>
      <c r="J40" s="180">
        <f>'Export SMIS-A NU SE ANEXA!'!X30</f>
        <v>0</v>
      </c>
      <c r="K40" s="180">
        <f>'Export SMIS-A NU SE ANEXA!'!Y30</f>
        <v>0</v>
      </c>
      <c r="L40" s="180">
        <f t="shared" si="2"/>
        <v>0</v>
      </c>
    </row>
    <row r="41" spans="1:12" s="283" customFormat="1" ht="21.6" customHeight="1" x14ac:dyDescent="0.25">
      <c r="A41" s="350">
        <v>30</v>
      </c>
      <c r="B41" s="282">
        <f>'Export SMIS-A NU SE ANEXA!'!G31</f>
        <v>0</v>
      </c>
      <c r="C41" s="180">
        <f>'Export SMIS-A NU SE ANEXA!'!I31</f>
        <v>0</v>
      </c>
      <c r="D41" s="180">
        <f t="shared" si="0"/>
        <v>0</v>
      </c>
      <c r="E41" s="180">
        <f>'Export SMIS-A NU SE ANEXA!'!AJ31</f>
        <v>0</v>
      </c>
      <c r="F41" s="180">
        <f>'Export SMIS-A NU SE ANEXA!'!AM31</f>
        <v>0</v>
      </c>
      <c r="G41" s="180">
        <f>'Export SMIS-A NU SE ANEXA!'!AD31</f>
        <v>0</v>
      </c>
      <c r="H41" s="180">
        <f t="shared" si="1"/>
        <v>0</v>
      </c>
      <c r="I41" s="180">
        <f>'Export SMIS-A NU SE ANEXA!'!S31</f>
        <v>0</v>
      </c>
      <c r="J41" s="180">
        <f>'Export SMIS-A NU SE ANEXA!'!X31</f>
        <v>0</v>
      </c>
      <c r="K41" s="180">
        <f>'Export SMIS-A NU SE ANEXA!'!Y31</f>
        <v>0</v>
      </c>
      <c r="L41" s="180">
        <f t="shared" si="2"/>
        <v>0</v>
      </c>
    </row>
    <row r="42" spans="1:12" s="283" customFormat="1" ht="21.6" customHeight="1" x14ac:dyDescent="0.25">
      <c r="A42" s="350">
        <v>31</v>
      </c>
      <c r="B42" s="282">
        <f>'Export SMIS-A NU SE ANEXA!'!G32</f>
        <v>0</v>
      </c>
      <c r="C42" s="180">
        <f>'Export SMIS-A NU SE ANEXA!'!I32</f>
        <v>0</v>
      </c>
      <c r="D42" s="180">
        <f t="shared" si="0"/>
        <v>0</v>
      </c>
      <c r="E42" s="180">
        <f>'Export SMIS-A NU SE ANEXA!'!AJ32</f>
        <v>0</v>
      </c>
      <c r="F42" s="180">
        <f>'Export SMIS-A NU SE ANEXA!'!AM32</f>
        <v>0</v>
      </c>
      <c r="G42" s="180">
        <f>'Export SMIS-A NU SE ANEXA!'!AD32</f>
        <v>0</v>
      </c>
      <c r="H42" s="180">
        <f t="shared" si="1"/>
        <v>0</v>
      </c>
      <c r="I42" s="180">
        <f>'Export SMIS-A NU SE ANEXA!'!S32</f>
        <v>0</v>
      </c>
      <c r="J42" s="180">
        <f>'Export SMIS-A NU SE ANEXA!'!X32</f>
        <v>0</v>
      </c>
      <c r="K42" s="180">
        <f>'Export SMIS-A NU SE ANEXA!'!Y32</f>
        <v>0</v>
      </c>
      <c r="L42" s="180">
        <f t="shared" si="2"/>
        <v>0</v>
      </c>
    </row>
    <row r="43" spans="1:12" s="283" customFormat="1" ht="21.6" customHeight="1" x14ac:dyDescent="0.25">
      <c r="A43" s="350">
        <v>32</v>
      </c>
      <c r="B43" s="282">
        <f>'Export SMIS-A NU SE ANEXA!'!G33</f>
        <v>0</v>
      </c>
      <c r="C43" s="180">
        <f>'Export SMIS-A NU SE ANEXA!'!I33</f>
        <v>0</v>
      </c>
      <c r="D43" s="180">
        <f t="shared" si="0"/>
        <v>0</v>
      </c>
      <c r="E43" s="180">
        <f>'Export SMIS-A NU SE ANEXA!'!AJ33</f>
        <v>0</v>
      </c>
      <c r="F43" s="180">
        <f>'Export SMIS-A NU SE ANEXA!'!AM33</f>
        <v>0</v>
      </c>
      <c r="G43" s="180">
        <f>'Export SMIS-A NU SE ANEXA!'!AD33</f>
        <v>0</v>
      </c>
      <c r="H43" s="180">
        <f t="shared" si="1"/>
        <v>0</v>
      </c>
      <c r="I43" s="180">
        <f>'Export SMIS-A NU SE ANEXA!'!S33</f>
        <v>0</v>
      </c>
      <c r="J43" s="180">
        <f>'Export SMIS-A NU SE ANEXA!'!X33</f>
        <v>0</v>
      </c>
      <c r="K43" s="180">
        <f>'Export SMIS-A NU SE ANEXA!'!Y33</f>
        <v>0</v>
      </c>
      <c r="L43" s="180">
        <f t="shared" si="2"/>
        <v>0</v>
      </c>
    </row>
    <row r="44" spans="1:12" s="283" customFormat="1" ht="21.6" customHeight="1" x14ac:dyDescent="0.25">
      <c r="A44" s="350">
        <v>33</v>
      </c>
      <c r="B44" s="282">
        <f>'Export SMIS-A NU SE ANEXA!'!G34</f>
        <v>0</v>
      </c>
      <c r="C44" s="180">
        <f>'Export SMIS-A NU SE ANEXA!'!I34</f>
        <v>0</v>
      </c>
      <c r="D44" s="180">
        <f t="shared" si="0"/>
        <v>0</v>
      </c>
      <c r="E44" s="180">
        <f>'Export SMIS-A NU SE ANEXA!'!AJ34</f>
        <v>0</v>
      </c>
      <c r="F44" s="180">
        <f>'Export SMIS-A NU SE ANEXA!'!AM34</f>
        <v>0</v>
      </c>
      <c r="G44" s="180">
        <f>'Export SMIS-A NU SE ANEXA!'!AD34</f>
        <v>0</v>
      </c>
      <c r="H44" s="180">
        <f t="shared" si="1"/>
        <v>0</v>
      </c>
      <c r="I44" s="180">
        <f>'Export SMIS-A NU SE ANEXA!'!S34</f>
        <v>0</v>
      </c>
      <c r="J44" s="180">
        <f>'Export SMIS-A NU SE ANEXA!'!X34</f>
        <v>0</v>
      </c>
      <c r="K44" s="180">
        <f>'Export SMIS-A NU SE ANEXA!'!Y34</f>
        <v>0</v>
      </c>
      <c r="L44" s="180">
        <f t="shared" si="2"/>
        <v>0</v>
      </c>
    </row>
    <row r="45" spans="1:12" s="283" customFormat="1" ht="21.6" customHeight="1" x14ac:dyDescent="0.25">
      <c r="A45" s="350">
        <v>34</v>
      </c>
      <c r="B45" s="282">
        <f>'Export SMIS-A NU SE ANEXA!'!G35</f>
        <v>0</v>
      </c>
      <c r="C45" s="180">
        <f>'Export SMIS-A NU SE ANEXA!'!I35</f>
        <v>0</v>
      </c>
      <c r="D45" s="180">
        <f t="shared" si="0"/>
        <v>0</v>
      </c>
      <c r="E45" s="180">
        <f>'Export SMIS-A NU SE ANEXA!'!AJ35</f>
        <v>0</v>
      </c>
      <c r="F45" s="180">
        <f>'Export SMIS-A NU SE ANEXA!'!AM35</f>
        <v>0</v>
      </c>
      <c r="G45" s="180">
        <f>'Export SMIS-A NU SE ANEXA!'!AD35</f>
        <v>0</v>
      </c>
      <c r="H45" s="180">
        <f t="shared" si="1"/>
        <v>0</v>
      </c>
      <c r="I45" s="180">
        <f>'Export SMIS-A NU SE ANEXA!'!S35</f>
        <v>0</v>
      </c>
      <c r="J45" s="180">
        <f>'Export SMIS-A NU SE ANEXA!'!X35</f>
        <v>0</v>
      </c>
      <c r="K45" s="180">
        <f>'Export SMIS-A NU SE ANEXA!'!Y35</f>
        <v>0</v>
      </c>
      <c r="L45" s="180">
        <f t="shared" si="2"/>
        <v>0</v>
      </c>
    </row>
    <row r="46" spans="1:12" s="283" customFormat="1" ht="21.6" customHeight="1" x14ac:dyDescent="0.25">
      <c r="A46" s="350">
        <v>35</v>
      </c>
      <c r="B46" s="282">
        <f>'Export SMIS-A NU SE ANEXA!'!G36</f>
        <v>0</v>
      </c>
      <c r="C46" s="180">
        <f>'Export SMIS-A NU SE ANEXA!'!I36</f>
        <v>0</v>
      </c>
      <c r="D46" s="180">
        <f t="shared" si="0"/>
        <v>0</v>
      </c>
      <c r="E46" s="180">
        <f>'Export SMIS-A NU SE ANEXA!'!AJ36</f>
        <v>0</v>
      </c>
      <c r="F46" s="180">
        <f>'Export SMIS-A NU SE ANEXA!'!AM36</f>
        <v>0</v>
      </c>
      <c r="G46" s="180">
        <f>'Export SMIS-A NU SE ANEXA!'!AD36</f>
        <v>0</v>
      </c>
      <c r="H46" s="180">
        <f t="shared" si="1"/>
        <v>0</v>
      </c>
      <c r="I46" s="180">
        <f>'Export SMIS-A NU SE ANEXA!'!S36</f>
        <v>0</v>
      </c>
      <c r="J46" s="180">
        <f>'Export SMIS-A NU SE ANEXA!'!X36</f>
        <v>0</v>
      </c>
      <c r="K46" s="180">
        <f>'Export SMIS-A NU SE ANEXA!'!Y36</f>
        <v>0</v>
      </c>
      <c r="L46" s="180">
        <f t="shared" si="2"/>
        <v>0</v>
      </c>
    </row>
    <row r="47" spans="1:12" s="283" customFormat="1" ht="21.6" customHeight="1" x14ac:dyDescent="0.25">
      <c r="A47" s="350">
        <v>36</v>
      </c>
      <c r="B47" s="282">
        <f>'Export SMIS-A NU SE ANEXA!'!G37</f>
        <v>0</v>
      </c>
      <c r="C47" s="180">
        <f>'Export SMIS-A NU SE ANEXA!'!I37</f>
        <v>0</v>
      </c>
      <c r="D47" s="180">
        <f t="shared" si="0"/>
        <v>0</v>
      </c>
      <c r="E47" s="180">
        <f>'Export SMIS-A NU SE ANEXA!'!AJ37</f>
        <v>0</v>
      </c>
      <c r="F47" s="180">
        <f>'Export SMIS-A NU SE ANEXA!'!AM37</f>
        <v>0</v>
      </c>
      <c r="G47" s="180">
        <f>'Export SMIS-A NU SE ANEXA!'!AD37</f>
        <v>0</v>
      </c>
      <c r="H47" s="180">
        <f t="shared" si="1"/>
        <v>0</v>
      </c>
      <c r="I47" s="180">
        <f>'Export SMIS-A NU SE ANEXA!'!S37</f>
        <v>0</v>
      </c>
      <c r="J47" s="180">
        <f>'Export SMIS-A NU SE ANEXA!'!X37</f>
        <v>0</v>
      </c>
      <c r="K47" s="180">
        <f>'Export SMIS-A NU SE ANEXA!'!Y37</f>
        <v>0</v>
      </c>
      <c r="L47" s="180">
        <f t="shared" si="2"/>
        <v>0</v>
      </c>
    </row>
    <row r="48" spans="1:12" s="283" customFormat="1" ht="21.6" customHeight="1" x14ac:dyDescent="0.25">
      <c r="A48" s="350">
        <v>37</v>
      </c>
      <c r="B48" s="282">
        <f>'Export SMIS-A NU SE ANEXA!'!G38</f>
        <v>0</v>
      </c>
      <c r="C48" s="180">
        <f>'Export SMIS-A NU SE ANEXA!'!I38</f>
        <v>0</v>
      </c>
      <c r="D48" s="180">
        <f t="shared" si="0"/>
        <v>0</v>
      </c>
      <c r="E48" s="180">
        <f>'Export SMIS-A NU SE ANEXA!'!AJ38</f>
        <v>0</v>
      </c>
      <c r="F48" s="180">
        <f>'Export SMIS-A NU SE ANEXA!'!AM38</f>
        <v>0</v>
      </c>
      <c r="G48" s="180">
        <f>'Export SMIS-A NU SE ANEXA!'!AD38</f>
        <v>0</v>
      </c>
      <c r="H48" s="180">
        <f t="shared" si="1"/>
        <v>0</v>
      </c>
      <c r="I48" s="180">
        <f>'Export SMIS-A NU SE ANEXA!'!S38</f>
        <v>0</v>
      </c>
      <c r="J48" s="180">
        <f>'Export SMIS-A NU SE ANEXA!'!X38</f>
        <v>0</v>
      </c>
      <c r="K48" s="180">
        <f>'Export SMIS-A NU SE ANEXA!'!Y38</f>
        <v>0</v>
      </c>
      <c r="L48" s="180">
        <f t="shared" si="2"/>
        <v>0</v>
      </c>
    </row>
    <row r="49" spans="1:12" s="283" customFormat="1" ht="21.6" customHeight="1" x14ac:dyDescent="0.25">
      <c r="A49" s="350">
        <v>38</v>
      </c>
      <c r="B49" s="282">
        <f>'Export SMIS-A NU SE ANEXA!'!G39</f>
        <v>0</v>
      </c>
      <c r="C49" s="180">
        <f>'Export SMIS-A NU SE ANEXA!'!I39</f>
        <v>0</v>
      </c>
      <c r="D49" s="180">
        <f t="shared" si="0"/>
        <v>0</v>
      </c>
      <c r="E49" s="180">
        <f>'Export SMIS-A NU SE ANEXA!'!AJ39</f>
        <v>0</v>
      </c>
      <c r="F49" s="180">
        <f>'Export SMIS-A NU SE ANEXA!'!AM39</f>
        <v>0</v>
      </c>
      <c r="G49" s="180">
        <f>'Export SMIS-A NU SE ANEXA!'!AD39</f>
        <v>0</v>
      </c>
      <c r="H49" s="180">
        <f t="shared" si="1"/>
        <v>0</v>
      </c>
      <c r="I49" s="180">
        <f>'Export SMIS-A NU SE ANEXA!'!S39</f>
        <v>0</v>
      </c>
      <c r="J49" s="180">
        <f>'Export SMIS-A NU SE ANEXA!'!X39</f>
        <v>0</v>
      </c>
      <c r="K49" s="180">
        <f>'Export SMIS-A NU SE ANEXA!'!Y39</f>
        <v>0</v>
      </c>
      <c r="L49" s="180">
        <f t="shared" si="2"/>
        <v>0</v>
      </c>
    </row>
    <row r="50" spans="1:12" s="283" customFormat="1" ht="21.6" customHeight="1" x14ac:dyDescent="0.25">
      <c r="A50" s="350">
        <v>39</v>
      </c>
      <c r="B50" s="282">
        <f>'Export SMIS-A NU SE ANEXA!'!G40</f>
        <v>0</v>
      </c>
      <c r="C50" s="180">
        <f>'Export SMIS-A NU SE ANEXA!'!I40</f>
        <v>0</v>
      </c>
      <c r="D50" s="180">
        <f t="shared" si="0"/>
        <v>0</v>
      </c>
      <c r="E50" s="180">
        <f>'Export SMIS-A NU SE ANEXA!'!AJ40</f>
        <v>0</v>
      </c>
      <c r="F50" s="180">
        <f>'Export SMIS-A NU SE ANEXA!'!AM40</f>
        <v>0</v>
      </c>
      <c r="G50" s="180">
        <f>'Export SMIS-A NU SE ANEXA!'!AD40</f>
        <v>0</v>
      </c>
      <c r="H50" s="180">
        <f t="shared" si="1"/>
        <v>0</v>
      </c>
      <c r="I50" s="180">
        <f>'Export SMIS-A NU SE ANEXA!'!S40</f>
        <v>0</v>
      </c>
      <c r="J50" s="180">
        <f>'Export SMIS-A NU SE ANEXA!'!X40</f>
        <v>0</v>
      </c>
      <c r="K50" s="180">
        <f>'Export SMIS-A NU SE ANEXA!'!Y40</f>
        <v>0</v>
      </c>
      <c r="L50" s="180">
        <f t="shared" si="2"/>
        <v>0</v>
      </c>
    </row>
    <row r="51" spans="1:12" s="283" customFormat="1" ht="21.6" customHeight="1" x14ac:dyDescent="0.25">
      <c r="A51" s="350">
        <v>40</v>
      </c>
      <c r="B51" s="282">
        <f>'Export SMIS-A NU SE ANEXA!'!G41</f>
        <v>0</v>
      </c>
      <c r="C51" s="180">
        <f>'Export SMIS-A NU SE ANEXA!'!I41</f>
        <v>0</v>
      </c>
      <c r="D51" s="180">
        <f t="shared" si="0"/>
        <v>0</v>
      </c>
      <c r="E51" s="180">
        <f>'Export SMIS-A NU SE ANEXA!'!AJ41</f>
        <v>0</v>
      </c>
      <c r="F51" s="180">
        <f>'Export SMIS-A NU SE ANEXA!'!AM41</f>
        <v>0</v>
      </c>
      <c r="G51" s="180">
        <f>'Export SMIS-A NU SE ANEXA!'!AD41</f>
        <v>0</v>
      </c>
      <c r="H51" s="180">
        <f t="shared" si="1"/>
        <v>0</v>
      </c>
      <c r="I51" s="180">
        <f>'Export SMIS-A NU SE ANEXA!'!S41</f>
        <v>0</v>
      </c>
      <c r="J51" s="180">
        <f>'Export SMIS-A NU SE ANEXA!'!X41</f>
        <v>0</v>
      </c>
      <c r="K51" s="180">
        <f>'Export SMIS-A NU SE ANEXA!'!Y41</f>
        <v>0</v>
      </c>
      <c r="L51" s="180">
        <f t="shared" si="2"/>
        <v>0</v>
      </c>
    </row>
    <row r="52" spans="1:12" s="283" customFormat="1" ht="21.6" customHeight="1" x14ac:dyDescent="0.25">
      <c r="A52" s="445" t="s">
        <v>0</v>
      </c>
      <c r="B52" s="446"/>
      <c r="C52" s="447"/>
      <c r="D52" s="142">
        <f>SUM(D12:D51)</f>
        <v>0</v>
      </c>
      <c r="E52" s="142">
        <f t="shared" ref="E52:L52" si="3">SUM(E12:E51)</f>
        <v>0</v>
      </c>
      <c r="F52" s="142">
        <f t="shared" si="3"/>
        <v>0</v>
      </c>
      <c r="G52" s="142">
        <f t="shared" si="3"/>
        <v>0</v>
      </c>
      <c r="H52" s="142">
        <f t="shared" si="3"/>
        <v>0</v>
      </c>
      <c r="I52" s="142">
        <f t="shared" si="3"/>
        <v>0</v>
      </c>
      <c r="J52" s="142">
        <f t="shared" si="3"/>
        <v>0</v>
      </c>
      <c r="K52" s="142">
        <f t="shared" si="3"/>
        <v>0</v>
      </c>
      <c r="L52" s="142">
        <f t="shared" si="3"/>
        <v>0</v>
      </c>
    </row>
    <row r="53" spans="1:12" s="283" customFormat="1" ht="25.95" customHeight="1" x14ac:dyDescent="0.25">
      <c r="D53" s="110" t="str">
        <f>IF(D52=Buget_cerere!E88,"OK","ERROR")</f>
        <v>OK</v>
      </c>
      <c r="E53" s="440" t="e">
        <f>IF(E52+F52=ROUND(Buget_cerere!C98,2),"OK","ERROR")</f>
        <v>#VALUE!</v>
      </c>
      <c r="F53" s="441" t="str">
        <f>IF(F52=Buget_cerere!E93,"OK","ERROR")</f>
        <v>OK</v>
      </c>
      <c r="G53" s="110" t="e">
        <f>IF(G52=ROUND(Buget_cerere!C94-Buget_cerere!C97,2),"OK","ERROR")</f>
        <v>#VALUE!</v>
      </c>
      <c r="H53" s="110" t="str">
        <f>IF(H52=Buget_cerere!D88+Buget_cerere!G88,"OK","ERROR")</f>
        <v>OK</v>
      </c>
      <c r="I53" s="110" t="str">
        <f>IF(I52=Buget_cerere!D88,"OK","ERROR")</f>
        <v>OK</v>
      </c>
      <c r="J53" s="110" t="str">
        <f>IF(J52=Buget_cerere!G88,"OK","ERROR")</f>
        <v>OK</v>
      </c>
      <c r="K53" s="110" t="str">
        <f>IF(K52=Buget_cerere!H88,"OK","ERROR")</f>
        <v>OK</v>
      </c>
      <c r="L53" s="110" t="str">
        <f>IF(L52=Buget_cerere!C91,"OK","ERROR")</f>
        <v>OK</v>
      </c>
    </row>
    <row r="54" spans="1:12" s="283" customFormat="1" ht="21.6" customHeight="1" x14ac:dyDescent="0.25"/>
  </sheetData>
  <sheetProtection algorithmName="SHA-512" hashValue="9NtpTYrqHaHuP7PAOYXLK/ohH82X4lN/5JY7/MUC4ZCxXxDpC99/Za5Z3o4Pr56LMkcZq2koM4npqkdjKsYwJQ==" saltValue="CGBpwq8NedvWsG21aJ2vGA==" spinCount="100000" sheet="1" objects="1" scenarios="1"/>
  <mergeCells count="15">
    <mergeCell ref="B2:L2"/>
    <mergeCell ref="B4:L4"/>
    <mergeCell ref="B5:L5"/>
    <mergeCell ref="L9:L10"/>
    <mergeCell ref="A9:A10"/>
    <mergeCell ref="B9:B10"/>
    <mergeCell ref="C9:C10"/>
    <mergeCell ref="D9:G9"/>
    <mergeCell ref="H9:J9"/>
    <mergeCell ref="K9:K10"/>
    <mergeCell ref="E53:F53"/>
    <mergeCell ref="C7:D7"/>
    <mergeCell ref="C6:L6"/>
    <mergeCell ref="A52:C52"/>
    <mergeCell ref="B3:L3"/>
  </mergeCells>
  <conditionalFormatting sqref="D53:E53 G53:L53">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8</vt:i4>
      </vt:variant>
      <vt:variant>
        <vt:lpstr>Zone denumite</vt:lpstr>
      </vt:variant>
      <vt:variant>
        <vt:i4>2</vt:i4>
      </vt:variant>
    </vt:vector>
  </HeadingPairs>
  <TitlesOfParts>
    <vt:vector size="10" baseType="lpstr">
      <vt:lpstr>Instructiuni</vt:lpstr>
      <vt:lpstr>Matrice Corelare Buget cu Deviz</vt:lpstr>
      <vt:lpstr>Buget_cerere</vt:lpstr>
      <vt:lpstr>Buget Categorii Cheltuieli</vt:lpstr>
      <vt:lpstr>Funding Gap</vt:lpstr>
      <vt:lpstr>Amortizare</vt:lpstr>
      <vt:lpstr>Export SMIS-A NU SE ANEXA!</vt:lpstr>
      <vt:lpstr>Buget Sintetic</vt:lpstr>
      <vt:lpstr>Buget_cerere!OLE_LINK1</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Lucia Brabete</cp:lastModifiedBy>
  <cp:lastPrinted>2024-02-06T13:21:57Z</cp:lastPrinted>
  <dcterms:created xsi:type="dcterms:W3CDTF">2015-08-05T10:46:20Z</dcterms:created>
  <dcterms:modified xsi:type="dcterms:W3CDTF">2024-02-07T12:31:30Z</dcterms:modified>
</cp:coreProperties>
</file>